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45" windowWidth="20115" windowHeight="7740"/>
  </bookViews>
  <sheets>
    <sheet name="cc" sheetId="1" r:id="rId1"/>
    <sheet name="vl" sheetId="2" r:id="rId2"/>
    <sheet name="thoi viec cc" sheetId="3" r:id="rId3"/>
  </sheets>
  <externalReferences>
    <externalReference r:id="rId4"/>
    <externalReference r:id="rId5"/>
    <externalReference r:id="rId6"/>
    <externalReference r:id="rId7"/>
  </externalReferences>
  <definedNames>
    <definedName name="_xlnm._FilterDatabase" localSheetId="0" hidden="1">cc!$A$3:$IV$352</definedName>
    <definedName name="_xlnm._FilterDatabase" localSheetId="1" hidden="1">vl!$A$2:$DE$92</definedName>
  </definedNames>
  <calcPr calcId="124519"/>
</workbook>
</file>

<file path=xl/calcChain.xml><?xml version="1.0" encoding="utf-8"?>
<calcChain xmlns="http://schemas.openxmlformats.org/spreadsheetml/2006/main">
  <c r="AQ43" i="2"/>
  <c r="AP43"/>
  <c r="AP87"/>
  <c r="G209" i="3"/>
  <c r="G208"/>
  <c r="G207"/>
  <c r="G206"/>
  <c r="G205"/>
  <c r="G204"/>
  <c r="G203"/>
  <c r="P202"/>
  <c r="G202"/>
  <c r="G200"/>
  <c r="P197"/>
  <c r="G192"/>
  <c r="G190"/>
  <c r="G189"/>
  <c r="B188"/>
  <c r="B189" s="1"/>
  <c r="B190" s="1"/>
  <c r="B191" s="1"/>
  <c r="B192" s="1"/>
  <c r="B193" s="1"/>
  <c r="B194" s="1"/>
  <c r="B195" s="1"/>
  <c r="B196" s="1"/>
  <c r="B197" s="1"/>
  <c r="B198" s="1"/>
  <c r="B199" s="1"/>
  <c r="B200" s="1"/>
  <c r="B201" s="1"/>
  <c r="B202" s="1"/>
  <c r="B203" s="1"/>
  <c r="B204" s="1"/>
  <c r="B205" s="1"/>
  <c r="B206" s="1"/>
  <c r="B207" s="1"/>
  <c r="B208" s="1"/>
  <c r="B209" s="1"/>
  <c r="G180"/>
  <c r="G179"/>
  <c r="G178"/>
  <c r="G177"/>
  <c r="G176"/>
  <c r="G174"/>
  <c r="G173"/>
  <c r="G172"/>
  <c r="G171"/>
  <c r="G170"/>
  <c r="G169"/>
  <c r="G168"/>
  <c r="G167"/>
  <c r="G166"/>
  <c r="G165"/>
  <c r="G164"/>
  <c r="G163"/>
  <c r="G162"/>
  <c r="G161"/>
  <c r="G160"/>
  <c r="G159"/>
  <c r="G158"/>
  <c r="G157"/>
  <c r="G156"/>
  <c r="G155"/>
  <c r="G154"/>
  <c r="G153"/>
  <c r="G152"/>
  <c r="G151"/>
  <c r="G150"/>
  <c r="G149"/>
  <c r="G148"/>
  <c r="G147"/>
  <c r="G146"/>
  <c r="G145"/>
  <c r="G144"/>
  <c r="G143"/>
  <c r="G142"/>
  <c r="G141"/>
  <c r="G140"/>
  <c r="G139"/>
  <c r="G138"/>
  <c r="G137"/>
  <c r="G136"/>
  <c r="G135"/>
  <c r="G134"/>
  <c r="G133"/>
  <c r="G132"/>
  <c r="G131"/>
  <c r="G130"/>
  <c r="G129"/>
  <c r="G128"/>
  <c r="G127"/>
  <c r="G126"/>
  <c r="G125"/>
  <c r="G124"/>
  <c r="G123"/>
  <c r="G122"/>
  <c r="G121"/>
  <c r="G120"/>
  <c r="G119"/>
  <c r="G118"/>
  <c r="G117"/>
  <c r="G116"/>
  <c r="G115"/>
  <c r="G114"/>
  <c r="G113"/>
  <c r="G112"/>
  <c r="G111"/>
  <c r="G110"/>
  <c r="G107"/>
  <c r="G106"/>
  <c r="G105"/>
  <c r="G104"/>
  <c r="G103"/>
  <c r="G102"/>
  <c r="G101"/>
  <c r="G99"/>
  <c r="G98"/>
  <c r="G97"/>
  <c r="G96"/>
  <c r="G95"/>
  <c r="G94"/>
  <c r="G92"/>
  <c r="G91"/>
  <c r="A88"/>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G87"/>
  <c r="G86"/>
  <c r="G85"/>
  <c r="G84"/>
  <c r="A84"/>
  <c r="G83"/>
  <c r="A78"/>
  <c r="A79" s="1"/>
  <c r="A80" s="1"/>
  <c r="A81" s="1"/>
  <c r="A82" s="1"/>
  <c r="Y77"/>
  <c r="Z77" s="1"/>
  <c r="G77"/>
  <c r="Y76"/>
  <c r="Z76" s="1"/>
  <c r="G76"/>
  <c r="Y75"/>
  <c r="Z75" s="1"/>
  <c r="G75"/>
  <c r="Y74"/>
  <c r="G74"/>
  <c r="G73"/>
  <c r="G72"/>
  <c r="G71"/>
  <c r="G70"/>
  <c r="A69"/>
  <c r="G68"/>
  <c r="A66"/>
  <c r="A67" s="1"/>
  <c r="G65"/>
  <c r="G61"/>
  <c r="A58"/>
  <c r="A59" s="1"/>
  <c r="A60" s="1"/>
  <c r="A61" s="1"/>
  <c r="A62" s="1"/>
  <c r="A63" s="1"/>
  <c r="A64" s="1"/>
  <c r="G57"/>
  <c r="G56"/>
  <c r="G55"/>
  <c r="G54"/>
  <c r="G49"/>
  <c r="A46"/>
  <c r="A47" s="1"/>
  <c r="A48" s="1"/>
  <c r="G45"/>
  <c r="A44"/>
  <c r="G43"/>
  <c r="G42"/>
  <c r="G41"/>
  <c r="G40"/>
  <c r="A39"/>
  <c r="G38"/>
  <c r="A33"/>
  <c r="A34" s="1"/>
  <c r="A35" s="1"/>
  <c r="A36" s="1"/>
  <c r="A37" s="1"/>
  <c r="G32"/>
  <c r="G31"/>
  <c r="G30"/>
  <c r="G29"/>
  <c r="G28"/>
  <c r="G27"/>
  <c r="A26"/>
  <c r="G25"/>
  <c r="A24"/>
  <c r="G23"/>
  <c r="A22"/>
  <c r="G21"/>
  <c r="G20"/>
  <c r="G19"/>
  <c r="G18"/>
  <c r="A16"/>
  <c r="A17" s="1"/>
  <c r="G15"/>
  <c r="G14"/>
  <c r="G13"/>
  <c r="A12"/>
  <c r="G11"/>
  <c r="A10"/>
  <c r="G9"/>
  <c r="G8"/>
  <c r="G7"/>
  <c r="G6"/>
  <c r="A4"/>
  <c r="A5" s="1"/>
  <c r="A3"/>
  <c r="AQ92" i="2"/>
  <c r="AP92"/>
  <c r="G92"/>
  <c r="AQ91"/>
  <c r="AP91"/>
  <c r="G91"/>
  <c r="AQ90"/>
  <c r="AP90"/>
  <c r="G90"/>
  <c r="AQ89"/>
  <c r="AP89"/>
  <c r="G89"/>
  <c r="AQ88"/>
  <c r="AP88"/>
  <c r="G88"/>
  <c r="AQ86"/>
  <c r="AP86"/>
  <c r="G86"/>
  <c r="AQ85"/>
  <c r="AP85"/>
  <c r="P85"/>
  <c r="G85"/>
  <c r="AQ84"/>
  <c r="AP84"/>
  <c r="G84"/>
  <c r="AQ83"/>
  <c r="AP83"/>
  <c r="G83"/>
  <c r="AQ82"/>
  <c r="AP82"/>
  <c r="G82"/>
  <c r="AQ81"/>
  <c r="AP81"/>
  <c r="G81"/>
  <c r="AQ80"/>
  <c r="AP80"/>
  <c r="G80"/>
  <c r="AQ79"/>
  <c r="AP79"/>
  <c r="P79"/>
  <c r="G79"/>
  <c r="AQ78"/>
  <c r="AP78"/>
  <c r="P78"/>
  <c r="G78"/>
  <c r="AQ77"/>
  <c r="AP77"/>
  <c r="G77"/>
  <c r="AQ76"/>
  <c r="AP76"/>
  <c r="G76"/>
  <c r="AQ75"/>
  <c r="AP75"/>
  <c r="G75"/>
  <c r="AQ74"/>
  <c r="AP74"/>
  <c r="G74"/>
  <c r="AQ73"/>
  <c r="AP73"/>
  <c r="G73"/>
  <c r="AQ72"/>
  <c r="AP72"/>
  <c r="G72"/>
  <c r="AQ71"/>
  <c r="AP71"/>
  <c r="P71"/>
  <c r="G71"/>
  <c r="AQ70"/>
  <c r="AP70"/>
  <c r="G70"/>
  <c r="AQ69"/>
  <c r="AP69"/>
  <c r="P69"/>
  <c r="G69"/>
  <c r="AQ68"/>
  <c r="AP68"/>
  <c r="P68"/>
  <c r="G68"/>
  <c r="AQ67"/>
  <c r="AP67"/>
  <c r="G67"/>
  <c r="AQ66"/>
  <c r="AP66"/>
  <c r="G66"/>
  <c r="AQ65"/>
  <c r="AP65"/>
  <c r="G65"/>
  <c r="AQ64"/>
  <c r="AP64"/>
  <c r="G64"/>
  <c r="AQ63"/>
  <c r="AP63"/>
  <c r="G63"/>
  <c r="AQ62"/>
  <c r="AP62"/>
  <c r="P62"/>
  <c r="G62"/>
  <c r="AQ61"/>
  <c r="AP61"/>
  <c r="P61"/>
  <c r="G61"/>
  <c r="AQ60"/>
  <c r="AP60"/>
  <c r="G60"/>
  <c r="AQ59"/>
  <c r="AP59"/>
  <c r="G59"/>
  <c r="AQ58"/>
  <c r="AP58"/>
  <c r="G58"/>
  <c r="AQ57"/>
  <c r="AP57"/>
  <c r="G57"/>
  <c r="AQ56"/>
  <c r="AP56"/>
  <c r="P56"/>
  <c r="G56"/>
  <c r="AQ55"/>
  <c r="AP55"/>
  <c r="G55"/>
  <c r="AQ54"/>
  <c r="AP54"/>
  <c r="G54"/>
  <c r="AQ53"/>
  <c r="AP53"/>
  <c r="P53"/>
  <c r="G53"/>
  <c r="AQ52"/>
  <c r="AP52"/>
  <c r="G52"/>
  <c r="AQ51"/>
  <c r="AP51"/>
  <c r="G51"/>
  <c r="AQ50"/>
  <c r="AP50"/>
  <c r="P50"/>
  <c r="G50"/>
  <c r="AQ49"/>
  <c r="AP49"/>
  <c r="P49"/>
  <c r="G49"/>
  <c r="AQ48"/>
  <c r="AP48"/>
  <c r="AQ47"/>
  <c r="AP47"/>
  <c r="G47"/>
  <c r="AQ46"/>
  <c r="AP46"/>
  <c r="P46"/>
  <c r="G46"/>
  <c r="AQ45"/>
  <c r="AP45"/>
  <c r="G45"/>
  <c r="AQ44"/>
  <c r="AP44"/>
  <c r="G44"/>
  <c r="AQ42"/>
  <c r="AP42"/>
  <c r="G42"/>
  <c r="AQ41"/>
  <c r="AP41"/>
  <c r="G41"/>
  <c r="AQ40"/>
  <c r="AP40"/>
  <c r="G40"/>
  <c r="AQ39"/>
  <c r="AP39"/>
  <c r="G39"/>
  <c r="AQ38"/>
  <c r="AP38"/>
  <c r="G38"/>
  <c r="AQ37"/>
  <c r="AP37"/>
  <c r="P37"/>
  <c r="G37"/>
  <c r="AQ36"/>
  <c r="AP36"/>
  <c r="G36"/>
  <c r="P35"/>
  <c r="G35"/>
  <c r="AQ34"/>
  <c r="AP34"/>
  <c r="P34"/>
  <c r="G34"/>
  <c r="AQ33"/>
  <c r="AP33"/>
  <c r="G33"/>
  <c r="AQ32"/>
  <c r="AP32"/>
  <c r="G32"/>
  <c r="AQ31"/>
  <c r="AP31"/>
  <c r="G31"/>
  <c r="AQ30"/>
  <c r="AP30"/>
  <c r="G30"/>
  <c r="AQ29"/>
  <c r="AP29"/>
  <c r="G29"/>
  <c r="AQ28"/>
  <c r="AP28"/>
  <c r="G28"/>
  <c r="AQ27"/>
  <c r="AP27"/>
  <c r="P27"/>
  <c r="G27"/>
  <c r="AQ26"/>
  <c r="AP26"/>
  <c r="P26"/>
  <c r="G26"/>
  <c r="AQ25"/>
  <c r="AP25"/>
  <c r="G25"/>
  <c r="AQ24"/>
  <c r="AP24"/>
  <c r="G24"/>
  <c r="AQ23"/>
  <c r="AP23"/>
  <c r="P23"/>
  <c r="G23"/>
  <c r="AQ22"/>
  <c r="AP22"/>
  <c r="P22"/>
  <c r="G22"/>
  <c r="AQ21"/>
  <c r="AP21"/>
  <c r="G21"/>
  <c r="AQ20"/>
  <c r="AP20"/>
  <c r="P20"/>
  <c r="G20"/>
  <c r="AQ19"/>
  <c r="AP19"/>
  <c r="P19"/>
  <c r="G19"/>
  <c r="AQ18"/>
  <c r="AP18"/>
  <c r="G18"/>
  <c r="AQ17"/>
  <c r="AP17"/>
  <c r="G17"/>
  <c r="AQ16"/>
  <c r="AP16"/>
  <c r="G16"/>
  <c r="AQ15"/>
  <c r="AP15"/>
  <c r="P15"/>
  <c r="G15"/>
  <c r="AQ14"/>
  <c r="AP14"/>
  <c r="G14"/>
  <c r="AQ13"/>
  <c r="AP13"/>
  <c r="G13"/>
  <c r="AQ12"/>
  <c r="AP12"/>
  <c r="G12"/>
  <c r="AQ11"/>
  <c r="AP11"/>
  <c r="G11"/>
  <c r="AQ10"/>
  <c r="AP10"/>
  <c r="G10"/>
  <c r="AQ9"/>
  <c r="AP9"/>
  <c r="G9"/>
  <c r="AQ8"/>
  <c r="AP8"/>
  <c r="G8"/>
  <c r="AQ7"/>
  <c r="AP7"/>
  <c r="G7"/>
  <c r="AQ6"/>
  <c r="AP6"/>
  <c r="G6"/>
  <c r="AQ5"/>
  <c r="AP5"/>
  <c r="G5"/>
  <c r="AQ4"/>
  <c r="AP4"/>
  <c r="G4"/>
  <c r="A4"/>
  <c r="A5" s="1"/>
  <c r="A6" s="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8" s="1"/>
  <c r="A89" s="1"/>
  <c r="A90" s="1"/>
  <c r="A91" s="1"/>
  <c r="A92" s="1"/>
  <c r="AQ3"/>
  <c r="AP3"/>
  <c r="G3"/>
  <c r="D381" i="1"/>
  <c r="D378"/>
  <c r="D377"/>
  <c r="D376"/>
  <c r="D374"/>
  <c r="D373"/>
  <c r="D372"/>
  <c r="D371" s="1"/>
  <c r="D370"/>
  <c r="D369"/>
  <c r="D368"/>
  <c r="D366"/>
  <c r="D365"/>
  <c r="D364"/>
  <c r="D362"/>
  <c r="D361"/>
  <c r="D360"/>
  <c r="D359"/>
  <c r="D358"/>
  <c r="D356"/>
  <c r="D355"/>
  <c r="BC352"/>
  <c r="BB352"/>
  <c r="P352"/>
  <c r="G352"/>
  <c r="BC351"/>
  <c r="BB351"/>
  <c r="P351"/>
  <c r="G351"/>
  <c r="BC350"/>
  <c r="BB350"/>
  <c r="P350"/>
  <c r="G350"/>
  <c r="BC349"/>
  <c r="BB349"/>
  <c r="P349"/>
  <c r="G349"/>
  <c r="BC348"/>
  <c r="BB348"/>
  <c r="P348"/>
  <c r="G348"/>
  <c r="BC347"/>
  <c r="BB347"/>
  <c r="P347"/>
  <c r="G347"/>
  <c r="BC346"/>
  <c r="BB346"/>
  <c r="AH346"/>
  <c r="X346"/>
  <c r="Y346" s="1"/>
  <c r="AA346" s="1"/>
  <c r="G346"/>
  <c r="BC345"/>
  <c r="BB345"/>
  <c r="P345"/>
  <c r="G345"/>
  <c r="BC344"/>
  <c r="BB344"/>
  <c r="X344"/>
  <c r="G344"/>
  <c r="BC343"/>
  <c r="BB343"/>
  <c r="X343"/>
  <c r="G343"/>
  <c r="BC342"/>
  <c r="BB342"/>
  <c r="X342"/>
  <c r="G342"/>
  <c r="BC341"/>
  <c r="BB341"/>
  <c r="X341"/>
  <c r="Y341" s="1"/>
  <c r="G341"/>
  <c r="BC340"/>
  <c r="BB340"/>
  <c r="AH340"/>
  <c r="X340"/>
  <c r="Y340" s="1"/>
  <c r="G340"/>
  <c r="BC339"/>
  <c r="BB339"/>
  <c r="X339"/>
  <c r="Y339" s="1"/>
  <c r="AA339" s="1"/>
  <c r="G339"/>
  <c r="BC338"/>
  <c r="BB338"/>
  <c r="X338"/>
  <c r="G338"/>
  <c r="BC337"/>
  <c r="BB337"/>
  <c r="X337"/>
  <c r="Y337" s="1"/>
  <c r="AA337" s="1"/>
  <c r="G337"/>
  <c r="BC336"/>
  <c r="BB336"/>
  <c r="X336"/>
  <c r="Y336" s="1"/>
  <c r="AA336" s="1"/>
  <c r="G336"/>
  <c r="BC335"/>
  <c r="BB335"/>
  <c r="X335"/>
  <c r="Y335" s="1"/>
  <c r="G335"/>
  <c r="BC334"/>
  <c r="BB334"/>
  <c r="X334"/>
  <c r="Y334"/>
  <c r="G334"/>
  <c r="BC333"/>
  <c r="BB333"/>
  <c r="P333"/>
  <c r="G333"/>
  <c r="BC332"/>
  <c r="BB332"/>
  <c r="P332"/>
  <c r="G332"/>
  <c r="BC331"/>
  <c r="BB331"/>
  <c r="X331"/>
  <c r="Y331" s="1"/>
  <c r="AE331" s="1"/>
  <c r="G331"/>
  <c r="BC330"/>
  <c r="BB330"/>
  <c r="G330"/>
  <c r="BC329"/>
  <c r="BB329"/>
  <c r="X329"/>
  <c r="G329"/>
  <c r="BC328"/>
  <c r="BB328"/>
  <c r="X328"/>
  <c r="Y328" s="1"/>
  <c r="G328"/>
  <c r="BC327"/>
  <c r="BB327"/>
  <c r="X327"/>
  <c r="Y327" s="1"/>
  <c r="AE327" s="1"/>
  <c r="G327"/>
  <c r="BC326"/>
  <c r="BB326"/>
  <c r="X326"/>
  <c r="G326"/>
  <c r="BC325"/>
  <c r="BB325"/>
  <c r="X325"/>
  <c r="G325"/>
  <c r="BC324"/>
  <c r="BB324"/>
  <c r="X324"/>
  <c r="Y324" s="1"/>
  <c r="G324"/>
  <c r="BC323"/>
  <c r="BB323"/>
  <c r="X323"/>
  <c r="Y323" s="1"/>
  <c r="AE323" s="1"/>
  <c r="G323"/>
  <c r="BC322"/>
  <c r="BB322"/>
  <c r="X322"/>
  <c r="G322"/>
  <c r="BC321"/>
  <c r="BB321"/>
  <c r="X321"/>
  <c r="G321"/>
  <c r="BC320"/>
  <c r="BB320"/>
  <c r="X320"/>
  <c r="Y320" s="1"/>
  <c r="G320"/>
  <c r="BC319"/>
  <c r="BB319"/>
  <c r="X319"/>
  <c r="Y319" s="1"/>
  <c r="AE319" s="1"/>
  <c r="G319"/>
  <c r="BC318"/>
  <c r="BB318"/>
  <c r="X318"/>
  <c r="G318"/>
  <c r="BC317"/>
  <c r="BB317"/>
  <c r="X317"/>
  <c r="G317"/>
  <c r="BC316"/>
  <c r="BB316"/>
  <c r="X316"/>
  <c r="G316"/>
  <c r="BC315"/>
  <c r="BB315"/>
  <c r="X315"/>
  <c r="Y315" s="1"/>
  <c r="G315"/>
  <c r="BC314"/>
  <c r="BB314"/>
  <c r="P314"/>
  <c r="G314"/>
  <c r="BC313"/>
  <c r="BB313"/>
  <c r="X313"/>
  <c r="G313"/>
  <c r="BC312"/>
  <c r="BB312"/>
  <c r="X312"/>
  <c r="Y312" s="1"/>
  <c r="G312"/>
  <c r="BC311"/>
  <c r="BB311"/>
  <c r="X311"/>
  <c r="Y311" s="1"/>
  <c r="AA311" s="1"/>
  <c r="G311"/>
  <c r="BC310"/>
  <c r="BB310"/>
  <c r="X310"/>
  <c r="G310"/>
  <c r="BC309"/>
  <c r="BB309"/>
  <c r="X309"/>
  <c r="G309"/>
  <c r="BC308"/>
  <c r="BB308"/>
  <c r="X308"/>
  <c r="Y308" s="1"/>
  <c r="G308"/>
  <c r="BC307"/>
  <c r="BB307"/>
  <c r="AH307"/>
  <c r="X307"/>
  <c r="Y307" s="1"/>
  <c r="AA307" s="1"/>
  <c r="G307"/>
  <c r="BC306"/>
  <c r="BB306"/>
  <c r="X306"/>
  <c r="G306"/>
  <c r="BC305"/>
  <c r="BB305"/>
  <c r="X305"/>
  <c r="AE305" s="1"/>
  <c r="G305"/>
  <c r="BC304"/>
  <c r="BB304"/>
  <c r="X304"/>
  <c r="G304"/>
  <c r="BC303"/>
  <c r="BB303"/>
  <c r="X303"/>
  <c r="G303"/>
  <c r="BC302"/>
  <c r="BB302"/>
  <c r="X302"/>
  <c r="Y302" s="1"/>
  <c r="AA302" s="1"/>
  <c r="G302"/>
  <c r="BC301"/>
  <c r="BB301"/>
  <c r="X301"/>
  <c r="Y301" s="1"/>
  <c r="AA301" s="1"/>
  <c r="G301"/>
  <c r="BC300"/>
  <c r="BB300"/>
  <c r="X300"/>
  <c r="Y300" s="1"/>
  <c r="G300"/>
  <c r="BC299"/>
  <c r="BB299"/>
  <c r="X299"/>
  <c r="G299"/>
  <c r="BC298"/>
  <c r="BB298"/>
  <c r="X298"/>
  <c r="Y298" s="1"/>
  <c r="AA298" s="1"/>
  <c r="G298"/>
  <c r="BC297"/>
  <c r="BB297"/>
  <c r="X297"/>
  <c r="Y297" s="1"/>
  <c r="AA297" s="1"/>
  <c r="G297"/>
  <c r="BC296"/>
  <c r="BB296"/>
  <c r="X296"/>
  <c r="Y296" s="1"/>
  <c r="G296"/>
  <c r="BC295"/>
  <c r="BB295"/>
  <c r="P295"/>
  <c r="G295"/>
  <c r="BC294"/>
  <c r="BB294"/>
  <c r="X294"/>
  <c r="G294"/>
  <c r="BC293"/>
  <c r="BB293"/>
  <c r="X293"/>
  <c r="Y293" s="1"/>
  <c r="G293"/>
  <c r="BC292"/>
  <c r="BB292"/>
  <c r="X292"/>
  <c r="G292"/>
  <c r="BC291"/>
  <c r="BB291"/>
  <c r="X291"/>
  <c r="Y291" s="1"/>
  <c r="AA291" s="1"/>
  <c r="G291"/>
  <c r="BC290"/>
  <c r="BB290"/>
  <c r="AH290"/>
  <c r="X290"/>
  <c r="Y290" s="1"/>
  <c r="G290"/>
  <c r="BC289"/>
  <c r="BB289"/>
  <c r="X289"/>
  <c r="G289"/>
  <c r="BC288"/>
  <c r="BB288"/>
  <c r="X288"/>
  <c r="G288"/>
  <c r="BC287"/>
  <c r="BB287"/>
  <c r="X287"/>
  <c r="Y287" s="1"/>
  <c r="AA287" s="1"/>
  <c r="G287"/>
  <c r="BC286"/>
  <c r="BB286"/>
  <c r="X286"/>
  <c r="Y286" s="1"/>
  <c r="AA286" s="1"/>
  <c r="G286"/>
  <c r="BC285"/>
  <c r="BB285"/>
  <c r="AH285"/>
  <c r="X285"/>
  <c r="Y285" s="1"/>
  <c r="AA285" s="1"/>
  <c r="G285"/>
  <c r="BC284"/>
  <c r="BB284"/>
  <c r="P284"/>
  <c r="G284"/>
  <c r="BC283"/>
  <c r="BB283"/>
  <c r="P283"/>
  <c r="G283"/>
  <c r="BC282"/>
  <c r="BB282"/>
  <c r="X282"/>
  <c r="Y282" s="1"/>
  <c r="AA282" s="1"/>
  <c r="G282"/>
  <c r="BC281"/>
  <c r="BB281"/>
  <c r="X281"/>
  <c r="Y281" s="1"/>
  <c r="AA281" s="1"/>
  <c r="G281"/>
  <c r="BC280"/>
  <c r="BB280"/>
  <c r="X280"/>
  <c r="Y280" s="1"/>
  <c r="G280"/>
  <c r="BC279"/>
  <c r="BB279"/>
  <c r="X279"/>
  <c r="G279"/>
  <c r="BC278"/>
  <c r="BB278"/>
  <c r="X278"/>
  <c r="Y278" s="1"/>
  <c r="AA278" s="1"/>
  <c r="G278"/>
  <c r="BC277"/>
  <c r="BB277"/>
  <c r="X277"/>
  <c r="Y277" s="1"/>
  <c r="AA277" s="1"/>
  <c r="G277"/>
  <c r="BC276"/>
  <c r="BB276"/>
  <c r="X276"/>
  <c r="Y276" s="1"/>
  <c r="G276"/>
  <c r="BC275"/>
  <c r="BB275"/>
  <c r="X275"/>
  <c r="G275"/>
  <c r="BC274"/>
  <c r="BB274"/>
  <c r="X274"/>
  <c r="Y274" s="1"/>
  <c r="AA274" s="1"/>
  <c r="G274"/>
  <c r="BC273"/>
  <c r="BB273"/>
  <c r="X273"/>
  <c r="Y273" s="1"/>
  <c r="AA273" s="1"/>
  <c r="G273"/>
  <c r="BC272"/>
  <c r="BB272"/>
  <c r="X272"/>
  <c r="Y272" s="1"/>
  <c r="G272"/>
  <c r="BC271"/>
  <c r="BB271"/>
  <c r="X271"/>
  <c r="G271"/>
  <c r="BC270"/>
  <c r="BB270"/>
  <c r="X270"/>
  <c r="Y270" s="1"/>
  <c r="AA270" s="1"/>
  <c r="G270"/>
  <c r="BC269"/>
  <c r="BB269"/>
  <c r="X269"/>
  <c r="Y269" s="1"/>
  <c r="AA269" s="1"/>
  <c r="G269"/>
  <c r="BC268"/>
  <c r="BB268"/>
  <c r="X268"/>
  <c r="Y268" s="1"/>
  <c r="G268"/>
  <c r="BC267"/>
  <c r="BB267"/>
  <c r="X267"/>
  <c r="G267"/>
  <c r="BC266"/>
  <c r="BB266"/>
  <c r="AH266"/>
  <c r="X266"/>
  <c r="Y266" s="1"/>
  <c r="G266"/>
  <c r="BC265"/>
  <c r="BB265"/>
  <c r="X265"/>
  <c r="Y265" s="1"/>
  <c r="AA265" s="1"/>
  <c r="P265"/>
  <c r="G265"/>
  <c r="BC264"/>
  <c r="BB264"/>
  <c r="X264"/>
  <c r="Y264" s="1"/>
  <c r="P264"/>
  <c r="G264"/>
  <c r="BC263"/>
  <c r="BB263"/>
  <c r="X263"/>
  <c r="Y263" s="1"/>
  <c r="AA263" s="1"/>
  <c r="P263"/>
  <c r="G263"/>
  <c r="BC262"/>
  <c r="BB262"/>
  <c r="X262"/>
  <c r="Y262" s="1"/>
  <c r="AA262" s="1"/>
  <c r="G262"/>
  <c r="X261"/>
  <c r="G261"/>
  <c r="BC260"/>
  <c r="BB260"/>
  <c r="X260"/>
  <c r="Y260" s="1"/>
  <c r="G260"/>
  <c r="BC259"/>
  <c r="BB259"/>
  <c r="X259"/>
  <c r="G259"/>
  <c r="BC258"/>
  <c r="BB258"/>
  <c r="X258"/>
  <c r="G258"/>
  <c r="BC257"/>
  <c r="BB257"/>
  <c r="X257"/>
  <c r="Y257" s="1"/>
  <c r="G257"/>
  <c r="BC256"/>
  <c r="BB256"/>
  <c r="X256"/>
  <c r="G256"/>
  <c r="BC255"/>
  <c r="BB255"/>
  <c r="X255"/>
  <c r="Y255" s="1"/>
  <c r="G255"/>
  <c r="BC254"/>
  <c r="BB254"/>
  <c r="X254"/>
  <c r="G254"/>
  <c r="BC253"/>
  <c r="BB253"/>
  <c r="X253"/>
  <c r="Y253" s="1"/>
  <c r="AA253" s="1"/>
  <c r="G253"/>
  <c r="BC252"/>
  <c r="BB252"/>
  <c r="X252"/>
  <c r="G252"/>
  <c r="BC251"/>
  <c r="BB251"/>
  <c r="X251"/>
  <c r="Y251" s="1"/>
  <c r="G251"/>
  <c r="BC250"/>
  <c r="BB250"/>
  <c r="X250"/>
  <c r="G250"/>
  <c r="BC249"/>
  <c r="BB249"/>
  <c r="X249"/>
  <c r="Y249" s="1"/>
  <c r="AA249" s="1"/>
  <c r="G249"/>
  <c r="BC248"/>
  <c r="BB248"/>
  <c r="X248"/>
  <c r="G248"/>
  <c r="BC247"/>
  <c r="BB247"/>
  <c r="X247"/>
  <c r="P247"/>
  <c r="G247"/>
  <c r="BC246"/>
  <c r="BB246"/>
  <c r="X246"/>
  <c r="Y246" s="1"/>
  <c r="AA246" s="1"/>
  <c r="P246"/>
  <c r="G246"/>
  <c r="BC245"/>
  <c r="BB245"/>
  <c r="X245"/>
  <c r="Y245" s="1"/>
  <c r="AA245" s="1"/>
  <c r="G245"/>
  <c r="BC244"/>
  <c r="BB244"/>
  <c r="X244"/>
  <c r="Y244" s="1"/>
  <c r="AE244" s="1"/>
  <c r="G244"/>
  <c r="BC243"/>
  <c r="BB243"/>
  <c r="X243"/>
  <c r="Y243" s="1"/>
  <c r="AA243" s="1"/>
  <c r="G243"/>
  <c r="BC242"/>
  <c r="BB242"/>
  <c r="X242"/>
  <c r="Y242" s="1"/>
  <c r="G242"/>
  <c r="BC241"/>
  <c r="BB241"/>
  <c r="X241"/>
  <c r="Y241" s="1"/>
  <c r="AA241" s="1"/>
  <c r="G241"/>
  <c r="BC240"/>
  <c r="BB240"/>
  <c r="X240"/>
  <c r="Y240" s="1"/>
  <c r="AE240" s="1"/>
  <c r="G240"/>
  <c r="BC239"/>
  <c r="BB239"/>
  <c r="X239"/>
  <c r="Y239" s="1"/>
  <c r="AA239" s="1"/>
  <c r="G239"/>
  <c r="BC238"/>
  <c r="BB238"/>
  <c r="X238"/>
  <c r="Y238" s="1"/>
  <c r="G238"/>
  <c r="BC237"/>
  <c r="BB237"/>
  <c r="X237"/>
  <c r="Y237" s="1"/>
  <c r="AA237" s="1"/>
  <c r="G237"/>
  <c r="BC236"/>
  <c r="BB236"/>
  <c r="X236"/>
  <c r="Y236" s="1"/>
  <c r="AE236" s="1"/>
  <c r="G236"/>
  <c r="BC235"/>
  <c r="BB235"/>
  <c r="X235"/>
  <c r="Y235" s="1"/>
  <c r="G235"/>
  <c r="BC234"/>
  <c r="BB234"/>
  <c r="X234"/>
  <c r="Y234" s="1"/>
  <c r="G234"/>
  <c r="BC233"/>
  <c r="BB233"/>
  <c r="X233"/>
  <c r="Y233" s="1"/>
  <c r="AA233" s="1"/>
  <c r="G233"/>
  <c r="BC232"/>
  <c r="BB232"/>
  <c r="X232"/>
  <c r="Y232" s="1"/>
  <c r="AE232" s="1"/>
  <c r="G232"/>
  <c r="BC231"/>
  <c r="BB231"/>
  <c r="X231"/>
  <c r="Y231" s="1"/>
  <c r="AA231" s="1"/>
  <c r="G231"/>
  <c r="BC230"/>
  <c r="BB230"/>
  <c r="X230"/>
  <c r="Y230" s="1"/>
  <c r="G230"/>
  <c r="BC229"/>
  <c r="BB229"/>
  <c r="X229"/>
  <c r="Y229" s="1"/>
  <c r="AA229" s="1"/>
  <c r="G229"/>
  <c r="BC228"/>
  <c r="BB228"/>
  <c r="X228"/>
  <c r="Y228" s="1"/>
  <c r="AE228" s="1"/>
  <c r="G228"/>
  <c r="BC227"/>
  <c r="BB227"/>
  <c r="X227"/>
  <c r="Y227" s="1"/>
  <c r="AA227" s="1"/>
  <c r="G227"/>
  <c r="BC226"/>
  <c r="BB226"/>
  <c r="P226"/>
  <c r="G226"/>
  <c r="BC225"/>
  <c r="BB225"/>
  <c r="P225"/>
  <c r="G225"/>
  <c r="BC224"/>
  <c r="BB224"/>
  <c r="P224"/>
  <c r="G224"/>
  <c r="BC223"/>
  <c r="BB223"/>
  <c r="X223"/>
  <c r="G223"/>
  <c r="BC222"/>
  <c r="BB222"/>
  <c r="X222"/>
  <c r="Y222" s="1"/>
  <c r="AA222" s="1"/>
  <c r="G222"/>
  <c r="BC221"/>
  <c r="BB221"/>
  <c r="X221"/>
  <c r="Y221" s="1"/>
  <c r="AE221" s="1"/>
  <c r="G221"/>
  <c r="BC220"/>
  <c r="BB220"/>
  <c r="X220"/>
  <c r="Y220" s="1"/>
  <c r="AA220" s="1"/>
  <c r="G220"/>
  <c r="BC219"/>
  <c r="BB219"/>
  <c r="X219"/>
  <c r="G219"/>
  <c r="BC218"/>
  <c r="BB218"/>
  <c r="X218"/>
  <c r="Y218" s="1"/>
  <c r="AA218" s="1"/>
  <c r="G218"/>
  <c r="BC217"/>
  <c r="BB217"/>
  <c r="X217"/>
  <c r="Y217" s="1"/>
  <c r="AE217" s="1"/>
  <c r="G217"/>
  <c r="BC216"/>
  <c r="BB216"/>
  <c r="X216"/>
  <c r="Y216" s="1"/>
  <c r="AA216" s="1"/>
  <c r="G216"/>
  <c r="BC215"/>
  <c r="BB215"/>
  <c r="X215"/>
  <c r="G215"/>
  <c r="BC214"/>
  <c r="BB214"/>
  <c r="X214"/>
  <c r="Y214" s="1"/>
  <c r="AA214" s="1"/>
  <c r="G214"/>
  <c r="BC213"/>
  <c r="BB213"/>
  <c r="X213"/>
  <c r="Y213" s="1"/>
  <c r="AA213" s="1"/>
  <c r="G213"/>
  <c r="BC212"/>
  <c r="BB212"/>
  <c r="P212"/>
  <c r="G212"/>
  <c r="BC211"/>
  <c r="BB211"/>
  <c r="P211"/>
  <c r="G211"/>
  <c r="BC210"/>
  <c r="BB210"/>
  <c r="X210"/>
  <c r="Y210" s="1"/>
  <c r="G210"/>
  <c r="BC209"/>
  <c r="BB209"/>
  <c r="X209"/>
  <c r="Y209" s="1"/>
  <c r="G209"/>
  <c r="BC208"/>
  <c r="BB208"/>
  <c r="X208"/>
  <c r="Y208" s="1"/>
  <c r="G208"/>
  <c r="BC207"/>
  <c r="BB207"/>
  <c r="X207"/>
  <c r="Y207" s="1"/>
  <c r="G207"/>
  <c r="BC206"/>
  <c r="BB206"/>
  <c r="X206"/>
  <c r="Y206" s="1"/>
  <c r="G206"/>
  <c r="BC205"/>
  <c r="BB205"/>
  <c r="X205"/>
  <c r="G205"/>
  <c r="BC204"/>
  <c r="BB204"/>
  <c r="X204"/>
  <c r="Y204" s="1"/>
  <c r="AA204" s="1"/>
  <c r="G204"/>
  <c r="BC203"/>
  <c r="BB203"/>
  <c r="X203"/>
  <c r="Y203" s="1"/>
  <c r="G203"/>
  <c r="BC202"/>
  <c r="BB202"/>
  <c r="X202"/>
  <c r="Y202" s="1"/>
  <c r="AA202" s="1"/>
  <c r="G202"/>
  <c r="BC201"/>
  <c r="BB201"/>
  <c r="X201"/>
  <c r="G201"/>
  <c r="BC200"/>
  <c r="BB200"/>
  <c r="X200"/>
  <c r="G200"/>
  <c r="BC199"/>
  <c r="BB199"/>
  <c r="X199"/>
  <c r="Y199" s="1"/>
  <c r="AA199" s="1"/>
  <c r="G199"/>
  <c r="BC198"/>
  <c r="BB198"/>
  <c r="X198"/>
  <c r="G198"/>
  <c r="BC197"/>
  <c r="BB197"/>
  <c r="P197"/>
  <c r="G197"/>
  <c r="BC196"/>
  <c r="BB196"/>
  <c r="P196"/>
  <c r="G196"/>
  <c r="BC195"/>
  <c r="BB195"/>
  <c r="G195"/>
  <c r="BC194"/>
  <c r="BB194"/>
  <c r="G194"/>
  <c r="BC193"/>
  <c r="BB193"/>
  <c r="X193"/>
  <c r="G193"/>
  <c r="BC192"/>
  <c r="BB192"/>
  <c r="X192"/>
  <c r="G192"/>
  <c r="BC191"/>
  <c r="BB191"/>
  <c r="X191"/>
  <c r="Y191" s="1"/>
  <c r="AE191" s="1"/>
  <c r="G191"/>
  <c r="BC190"/>
  <c r="BB190"/>
  <c r="X190"/>
  <c r="Y190" s="1"/>
  <c r="AA190" s="1"/>
  <c r="G190"/>
  <c r="BC189"/>
  <c r="BB189"/>
  <c r="X189"/>
  <c r="G189"/>
  <c r="BC188"/>
  <c r="BB188"/>
  <c r="X188"/>
  <c r="G188"/>
  <c r="BC187"/>
  <c r="BB187"/>
  <c r="X187"/>
  <c r="Y187" s="1"/>
  <c r="AE187" s="1"/>
  <c r="G187"/>
  <c r="BC186"/>
  <c r="BB186"/>
  <c r="X186"/>
  <c r="Y186" s="1"/>
  <c r="AA186" s="1"/>
  <c r="G186"/>
  <c r="BC185"/>
  <c r="BB185"/>
  <c r="P185"/>
  <c r="G185"/>
  <c r="BC184"/>
  <c r="BB184"/>
  <c r="P184"/>
  <c r="G184"/>
  <c r="BC183"/>
  <c r="BB183"/>
  <c r="X183"/>
  <c r="G183"/>
  <c r="BC182"/>
  <c r="BB182"/>
  <c r="X182"/>
  <c r="G182"/>
  <c r="BC181"/>
  <c r="BB181"/>
  <c r="X181"/>
  <c r="Y181" s="1"/>
  <c r="AE181" s="1"/>
  <c r="G181"/>
  <c r="BC180"/>
  <c r="BB180"/>
  <c r="X180"/>
  <c r="Y180" s="1"/>
  <c r="G180"/>
  <c r="BC179"/>
  <c r="BB179"/>
  <c r="X179"/>
  <c r="Y179" s="1"/>
  <c r="AA179" s="1"/>
  <c r="G179"/>
  <c r="BC178"/>
  <c r="BB178"/>
  <c r="X178"/>
  <c r="Y178" s="1"/>
  <c r="AA178" s="1"/>
  <c r="G178"/>
  <c r="BC177"/>
  <c r="BB177"/>
  <c r="X177"/>
  <c r="Y177" s="1"/>
  <c r="G177"/>
  <c r="BC176"/>
  <c r="BB176"/>
  <c r="X176"/>
  <c r="Y176" s="1"/>
  <c r="AA176" s="1"/>
  <c r="G176"/>
  <c r="BC175"/>
  <c r="BB175"/>
  <c r="X175"/>
  <c r="Y175" s="1"/>
  <c r="AA175" s="1"/>
  <c r="G175"/>
  <c r="BC174"/>
  <c r="BB174"/>
  <c r="X174"/>
  <c r="G174"/>
  <c r="BC173"/>
  <c r="BB173"/>
  <c r="X173"/>
  <c r="Y173" s="1"/>
  <c r="AE173" s="1"/>
  <c r="G173"/>
  <c r="BC172"/>
  <c r="BB172"/>
  <c r="X172"/>
  <c r="Y172" s="1"/>
  <c r="AA172" s="1"/>
  <c r="G172"/>
  <c r="BC171"/>
  <c r="BB171"/>
  <c r="X171"/>
  <c r="Y171" s="1"/>
  <c r="AA171" s="1"/>
  <c r="G171"/>
  <c r="BC170"/>
  <c r="BB170"/>
  <c r="X170"/>
  <c r="Y170" s="1"/>
  <c r="AA170" s="1"/>
  <c r="G170"/>
  <c r="BC169"/>
  <c r="BB169"/>
  <c r="X169"/>
  <c r="Y169" s="1"/>
  <c r="AE169" s="1"/>
  <c r="G169"/>
  <c r="BC168"/>
  <c r="BB168"/>
  <c r="X168"/>
  <c r="Y168" s="1"/>
  <c r="G168"/>
  <c r="BC167"/>
  <c r="BB167"/>
  <c r="AH167"/>
  <c r="X167"/>
  <c r="G167"/>
  <c r="BC166"/>
  <c r="BB166"/>
  <c r="AE166"/>
  <c r="P166"/>
  <c r="BC165"/>
  <c r="BB165"/>
  <c r="AE165"/>
  <c r="P165"/>
  <c r="G165"/>
  <c r="BC164"/>
  <c r="BB164"/>
  <c r="X164"/>
  <c r="Y164" s="1"/>
  <c r="AE164" s="1"/>
  <c r="G164"/>
  <c r="BC163"/>
  <c r="BB163"/>
  <c r="X163"/>
  <c r="Y163" s="1"/>
  <c r="G163"/>
  <c r="BC162"/>
  <c r="BB162"/>
  <c r="X162"/>
  <c r="Y162"/>
  <c r="G162"/>
  <c r="X161"/>
  <c r="G161"/>
  <c r="BC160"/>
  <c r="BB160"/>
  <c r="X160"/>
  <c r="Y160" s="1"/>
  <c r="AE160" s="1"/>
  <c r="G160"/>
  <c r="BC159"/>
  <c r="BB159"/>
  <c r="X159"/>
  <c r="Y159" s="1"/>
  <c r="G159"/>
  <c r="BC158"/>
  <c r="BB158"/>
  <c r="X158"/>
  <c r="Y158" s="1"/>
  <c r="AA158" s="1"/>
  <c r="G158"/>
  <c r="BC157"/>
  <c r="BB157"/>
  <c r="X157"/>
  <c r="Y157" s="1"/>
  <c r="AA157" s="1"/>
  <c r="G157"/>
  <c r="BC156"/>
  <c r="BB156"/>
  <c r="X156"/>
  <c r="G156"/>
  <c r="BC155"/>
  <c r="BB155"/>
  <c r="X155"/>
  <c r="Y155" s="1"/>
  <c r="AE155" s="1"/>
  <c r="G155"/>
  <c r="BC154"/>
  <c r="BB154"/>
  <c r="X154"/>
  <c r="Y154" s="1"/>
  <c r="AE154" s="1"/>
  <c r="G154"/>
  <c r="BC153"/>
  <c r="BB153"/>
  <c r="X153"/>
  <c r="Y153" s="1"/>
  <c r="AE153" s="1"/>
  <c r="G153"/>
  <c r="BC152"/>
  <c r="BB152"/>
  <c r="X152"/>
  <c r="Y152"/>
  <c r="AE152" s="1"/>
  <c r="G152"/>
  <c r="BC151"/>
  <c r="BB151"/>
  <c r="X151"/>
  <c r="Y151" s="1"/>
  <c r="AE151" s="1"/>
  <c r="G151"/>
  <c r="BC150"/>
  <c r="BB150"/>
  <c r="X150"/>
  <c r="AE150" s="1"/>
  <c r="G150"/>
  <c r="BC149"/>
  <c r="BB149"/>
  <c r="X149"/>
  <c r="AE149" s="1"/>
  <c r="G149"/>
  <c r="BC148"/>
  <c r="BB148"/>
  <c r="X148"/>
  <c r="Y148" s="1"/>
  <c r="AA148" s="1"/>
  <c r="G148"/>
  <c r="BC147"/>
  <c r="BB147"/>
  <c r="X147"/>
  <c r="G147"/>
  <c r="BC146"/>
  <c r="BB146"/>
  <c r="P146"/>
  <c r="G146"/>
  <c r="BC145"/>
  <c r="BB145"/>
  <c r="X145"/>
  <c r="G145"/>
  <c r="BC144"/>
  <c r="BB144"/>
  <c r="X144"/>
  <c r="Y144" s="1"/>
  <c r="AA144" s="1"/>
  <c r="G144"/>
  <c r="BC143"/>
  <c r="BB143"/>
  <c r="X143"/>
  <c r="G143"/>
  <c r="BC142"/>
  <c r="BB142"/>
  <c r="X142"/>
  <c r="Y142" s="1"/>
  <c r="AA142" s="1"/>
  <c r="G142"/>
  <c r="BC141"/>
  <c r="BB141"/>
  <c r="X141"/>
  <c r="G141"/>
  <c r="BC140"/>
  <c r="BB140"/>
  <c r="X140"/>
  <c r="G140"/>
  <c r="BC139"/>
  <c r="BB139"/>
  <c r="X139"/>
  <c r="G139"/>
  <c r="BC138"/>
  <c r="BB138"/>
  <c r="X138"/>
  <c r="Y138" s="1"/>
  <c r="G138"/>
  <c r="BC137"/>
  <c r="BB137"/>
  <c r="X137"/>
  <c r="Y137" s="1"/>
  <c r="AA137" s="1"/>
  <c r="G137"/>
  <c r="BC136"/>
  <c r="BB136"/>
  <c r="X136"/>
  <c r="G136"/>
  <c r="BC135"/>
  <c r="BB135"/>
  <c r="X135"/>
  <c r="Y135" s="1"/>
  <c r="AA135" s="1"/>
  <c r="G135"/>
  <c r="BC134"/>
  <c r="BB134"/>
  <c r="X134"/>
  <c r="G134"/>
  <c r="BC133"/>
  <c r="BB133"/>
  <c r="X133"/>
  <c r="Y133"/>
  <c r="AA133" s="1"/>
  <c r="G133"/>
  <c r="BC132"/>
  <c r="BB132"/>
  <c r="X132"/>
  <c r="AE132" s="1"/>
  <c r="P132"/>
  <c r="G132"/>
  <c r="BC131"/>
  <c r="BB131"/>
  <c r="X131"/>
  <c r="Y131" s="1"/>
  <c r="AA131" s="1"/>
  <c r="G131"/>
  <c r="BC130"/>
  <c r="BB130"/>
  <c r="X130"/>
  <c r="Y130" s="1"/>
  <c r="G130"/>
  <c r="BC129"/>
  <c r="BB129"/>
  <c r="X129"/>
  <c r="Y129" s="1"/>
  <c r="AA129" s="1"/>
  <c r="G129"/>
  <c r="BC128"/>
  <c r="BB128"/>
  <c r="X128"/>
  <c r="G128"/>
  <c r="BC127"/>
  <c r="BB127"/>
  <c r="X127"/>
  <c r="Y127" s="1"/>
  <c r="AA127" s="1"/>
  <c r="G127"/>
  <c r="BC126"/>
  <c r="BB126"/>
  <c r="X126"/>
  <c r="Y126" s="1"/>
  <c r="AE126" s="1"/>
  <c r="G126"/>
  <c r="BC125"/>
  <c r="BB125"/>
  <c r="X125"/>
  <c r="Y125" s="1"/>
  <c r="G125"/>
  <c r="BC124"/>
  <c r="BB124"/>
  <c r="X124"/>
  <c r="G124"/>
  <c r="BC123"/>
  <c r="BB123"/>
  <c r="X123"/>
  <c r="Y123" s="1"/>
  <c r="AA123" s="1"/>
  <c r="G123"/>
  <c r="BC122"/>
  <c r="BB122"/>
  <c r="X122"/>
  <c r="Y122" s="1"/>
  <c r="G122"/>
  <c r="BC121"/>
  <c r="BB121"/>
  <c r="X121"/>
  <c r="Y121" s="1"/>
  <c r="AA121" s="1"/>
  <c r="G121"/>
  <c r="BC120"/>
  <c r="BB120"/>
  <c r="X120"/>
  <c r="G120"/>
  <c r="BC119"/>
  <c r="BB119"/>
  <c r="X119"/>
  <c r="Y119" s="1"/>
  <c r="AA119" s="1"/>
  <c r="G119"/>
  <c r="BC118"/>
  <c r="BB118"/>
  <c r="X118"/>
  <c r="Y118" s="1"/>
  <c r="G118"/>
  <c r="BC117"/>
  <c r="BB117"/>
  <c r="X117"/>
  <c r="Y117" s="1"/>
  <c r="AE117" s="1"/>
  <c r="G117"/>
  <c r="BC116"/>
  <c r="BB116"/>
  <c r="P116"/>
  <c r="G116"/>
  <c r="BC115"/>
  <c r="BB115"/>
  <c r="X115"/>
  <c r="G115"/>
  <c r="BC114"/>
  <c r="BB114"/>
  <c r="X114"/>
  <c r="Y114" s="1"/>
  <c r="G114"/>
  <c r="BC113"/>
  <c r="BB113"/>
  <c r="X113"/>
  <c r="Y113" s="1"/>
  <c r="AA113" s="1"/>
  <c r="G113"/>
  <c r="BC112"/>
  <c r="BB112"/>
  <c r="X112"/>
  <c r="Y112" s="1"/>
  <c r="AE112" s="1"/>
  <c r="G112"/>
  <c r="BC111"/>
  <c r="BB111"/>
  <c r="X111"/>
  <c r="Y111"/>
  <c r="AA111" s="1"/>
  <c r="G111"/>
  <c r="BC110"/>
  <c r="BB110"/>
  <c r="X110"/>
  <c r="G110"/>
  <c r="BC109"/>
  <c r="BB109"/>
  <c r="X109"/>
  <c r="Y109" s="1"/>
  <c r="AA109" s="1"/>
  <c r="G109"/>
  <c r="BC108"/>
  <c r="BB108"/>
  <c r="X108"/>
  <c r="Y108" s="1"/>
  <c r="AE108" s="1"/>
  <c r="G108"/>
  <c r="BC107"/>
  <c r="BB107"/>
  <c r="X107"/>
  <c r="Y107" s="1"/>
  <c r="AA107" s="1"/>
  <c r="G107"/>
  <c r="BC106"/>
  <c r="BB106"/>
  <c r="X106"/>
  <c r="G106"/>
  <c r="BC105"/>
  <c r="BB105"/>
  <c r="X105"/>
  <c r="G105"/>
  <c r="BC104"/>
  <c r="BB104"/>
  <c r="X104"/>
  <c r="Y104" s="1"/>
  <c r="AA104" s="1"/>
  <c r="G104"/>
  <c r="BC103"/>
  <c r="BB103"/>
  <c r="X103"/>
  <c r="Y103" s="1"/>
  <c r="AE103" s="1"/>
  <c r="G103"/>
  <c r="BC102"/>
  <c r="BB102"/>
  <c r="X102"/>
  <c r="Y102"/>
  <c r="AA102" s="1"/>
  <c r="G102"/>
  <c r="BC101"/>
  <c r="BB101"/>
  <c r="X101"/>
  <c r="G101"/>
  <c r="BC100"/>
  <c r="BB100"/>
  <c r="X100"/>
  <c r="Y100" s="1"/>
  <c r="AA100" s="1"/>
  <c r="G100"/>
  <c r="BC99"/>
  <c r="BB99"/>
  <c r="X99"/>
  <c r="Y99" s="1"/>
  <c r="G99"/>
  <c r="BC98"/>
  <c r="BB98"/>
  <c r="P98"/>
  <c r="G98"/>
  <c r="BC97"/>
  <c r="BB97"/>
  <c r="P97"/>
  <c r="G97"/>
  <c r="BC96"/>
  <c r="BB96"/>
  <c r="X96"/>
  <c r="Y96" s="1"/>
  <c r="AE96" s="1"/>
  <c r="G96"/>
  <c r="BC95"/>
  <c r="BB95"/>
  <c r="X95"/>
  <c r="Y95" s="1"/>
  <c r="AA95" s="1"/>
  <c r="G95"/>
  <c r="BC94"/>
  <c r="BB94"/>
  <c r="X94"/>
  <c r="G94"/>
  <c r="BC93"/>
  <c r="BB93"/>
  <c r="X93"/>
  <c r="G93"/>
  <c r="BC92"/>
  <c r="BB92"/>
  <c r="X92"/>
  <c r="Y92" s="1"/>
  <c r="AA92" s="1"/>
  <c r="G92"/>
  <c r="BC91"/>
  <c r="BB91"/>
  <c r="X91"/>
  <c r="Y91" s="1"/>
  <c r="AE91" s="1"/>
  <c r="G91"/>
  <c r="BC90"/>
  <c r="BB90"/>
  <c r="X90"/>
  <c r="Y90" s="1"/>
  <c r="AA90" s="1"/>
  <c r="G90"/>
  <c r="BC89"/>
  <c r="BB89"/>
  <c r="X89"/>
  <c r="G89"/>
  <c r="BC88"/>
  <c r="BB88"/>
  <c r="X88"/>
  <c r="Y88" s="1"/>
  <c r="AA88" s="1"/>
  <c r="G88"/>
  <c r="BC87"/>
  <c r="BB87"/>
  <c r="P87"/>
  <c r="G87"/>
  <c r="BC86"/>
  <c r="BB86"/>
  <c r="P86"/>
  <c r="G86"/>
  <c r="BC85"/>
  <c r="BB85"/>
  <c r="P85"/>
  <c r="G85"/>
  <c r="BC84"/>
  <c r="BB84"/>
  <c r="X84"/>
  <c r="P84"/>
  <c r="G84"/>
  <c r="BC83"/>
  <c r="BB83"/>
  <c r="X83"/>
  <c r="G83"/>
  <c r="BC82"/>
  <c r="BB82"/>
  <c r="X82"/>
  <c r="G82"/>
  <c r="BC81"/>
  <c r="BB81"/>
  <c r="X81"/>
  <c r="Y81" s="1"/>
  <c r="AA81" s="1"/>
  <c r="G81"/>
  <c r="BC80"/>
  <c r="BB80"/>
  <c r="X80"/>
  <c r="Y80" s="1"/>
  <c r="AE80" s="1"/>
  <c r="G80"/>
  <c r="BC79"/>
  <c r="BB79"/>
  <c r="X79"/>
  <c r="Y79" s="1"/>
  <c r="AA79" s="1"/>
  <c r="G79"/>
  <c r="BC78"/>
  <c r="BB78"/>
  <c r="X78"/>
  <c r="G78"/>
  <c r="BC77"/>
  <c r="BB77"/>
  <c r="X77"/>
  <c r="Y77" s="1"/>
  <c r="AA77" s="1"/>
  <c r="G77"/>
  <c r="BC76"/>
  <c r="BB76"/>
  <c r="X76"/>
  <c r="Y76" s="1"/>
  <c r="AE76" s="1"/>
  <c r="G76"/>
  <c r="BC75"/>
  <c r="BB75"/>
  <c r="X75"/>
  <c r="Y75" s="1"/>
  <c r="AE75" s="1"/>
  <c r="G75"/>
  <c r="BC74"/>
  <c r="BB74"/>
  <c r="X74"/>
  <c r="Y74" s="1"/>
  <c r="AA74" s="1"/>
  <c r="G74"/>
  <c r="BC73"/>
  <c r="BB73"/>
  <c r="X73"/>
  <c r="G73"/>
  <c r="BC72"/>
  <c r="BB72"/>
  <c r="X72"/>
  <c r="Y72" s="1"/>
  <c r="AA72" s="1"/>
  <c r="G72"/>
  <c r="BC71"/>
  <c r="BB71"/>
  <c r="X71"/>
  <c r="Y71"/>
  <c r="AE71" s="1"/>
  <c r="G71"/>
  <c r="BC70"/>
  <c r="BB70"/>
  <c r="X70"/>
  <c r="Y70" s="1"/>
  <c r="AA70" s="1"/>
  <c r="G70"/>
  <c r="BC69"/>
  <c r="BB69"/>
  <c r="X69"/>
  <c r="Y69" s="1"/>
  <c r="AE69" s="1"/>
  <c r="G69"/>
  <c r="BC68"/>
  <c r="BB68"/>
  <c r="X68"/>
  <c r="AE68" s="1"/>
  <c r="P68"/>
  <c r="G68"/>
  <c r="BC67"/>
  <c r="BB67"/>
  <c r="X67"/>
  <c r="Y67" s="1"/>
  <c r="AA67" s="1"/>
  <c r="G67"/>
  <c r="BC66"/>
  <c r="BB66"/>
  <c r="X66"/>
  <c r="Y66" s="1"/>
  <c r="AA66" s="1"/>
  <c r="G66"/>
  <c r="BC65"/>
  <c r="BB65"/>
  <c r="X65"/>
  <c r="Y65" s="1"/>
  <c r="AA65" s="1"/>
  <c r="G65"/>
  <c r="BC64"/>
  <c r="BB64"/>
  <c r="X64"/>
  <c r="G64"/>
  <c r="BC63"/>
  <c r="BB63"/>
  <c r="X63"/>
  <c r="G63"/>
  <c r="BC62"/>
  <c r="BB62"/>
  <c r="X62"/>
  <c r="Y62" s="1"/>
  <c r="AA62" s="1"/>
  <c r="G62"/>
  <c r="BC61"/>
  <c r="BB61"/>
  <c r="X61"/>
  <c r="Y61" s="1"/>
  <c r="AA61" s="1"/>
  <c r="G61"/>
  <c r="BC60"/>
  <c r="BB60"/>
  <c r="X60"/>
  <c r="G60"/>
  <c r="BC59"/>
  <c r="BB59"/>
  <c r="X59"/>
  <c r="G59"/>
  <c r="BC58"/>
  <c r="BB58"/>
  <c r="X58"/>
  <c r="Y58" s="1"/>
  <c r="AE58" s="1"/>
  <c r="G58"/>
  <c r="BC57"/>
  <c r="BB57"/>
  <c r="X57"/>
  <c r="Y57" s="1"/>
  <c r="G57"/>
  <c r="BC56"/>
  <c r="BB56"/>
  <c r="P56"/>
  <c r="G56"/>
  <c r="BC55"/>
  <c r="BB55"/>
  <c r="P55"/>
  <c r="G55"/>
  <c r="BC54"/>
  <c r="BB54"/>
  <c r="P54"/>
  <c r="G54"/>
  <c r="BC53"/>
  <c r="BB53"/>
  <c r="P53"/>
  <c r="G53"/>
  <c r="BC52"/>
  <c r="BB52"/>
  <c r="X52"/>
  <c r="Y52" s="1"/>
  <c r="G52"/>
  <c r="BC51"/>
  <c r="BB51"/>
  <c r="X51"/>
  <c r="Y51" s="1"/>
  <c r="AA51" s="1"/>
  <c r="G51"/>
  <c r="BC50"/>
  <c r="BB50"/>
  <c r="X50"/>
  <c r="Y50" s="1"/>
  <c r="G50"/>
  <c r="BC49"/>
  <c r="BB49"/>
  <c r="X49"/>
  <c r="Y49" s="1"/>
  <c r="AA49" s="1"/>
  <c r="G49"/>
  <c r="BC48"/>
  <c r="BB48"/>
  <c r="X48"/>
  <c r="Y48" s="1"/>
  <c r="G48"/>
  <c r="BC47"/>
  <c r="BB47"/>
  <c r="X47"/>
  <c r="Y47" s="1"/>
  <c r="AA47" s="1"/>
  <c r="G47"/>
  <c r="BC46"/>
  <c r="BB46"/>
  <c r="X46"/>
  <c r="Y46" s="1"/>
  <c r="G46"/>
  <c r="BC45"/>
  <c r="BB45"/>
  <c r="X45"/>
  <c r="Y45" s="1"/>
  <c r="AA45" s="1"/>
  <c r="G45"/>
  <c r="BC44"/>
  <c r="BB44"/>
  <c r="X44"/>
  <c r="Y44" s="1"/>
  <c r="G44"/>
  <c r="BC43"/>
  <c r="BB43"/>
  <c r="X43"/>
  <c r="G43"/>
  <c r="BC42"/>
  <c r="BB42"/>
  <c r="X42"/>
  <c r="Y42" s="1"/>
  <c r="G42"/>
  <c r="BC41"/>
  <c r="BB41"/>
  <c r="AH41"/>
  <c r="X41"/>
  <c r="Y41" s="1"/>
  <c r="AA41" s="1"/>
  <c r="G41"/>
  <c r="BC40"/>
  <c r="BB40"/>
  <c r="X40"/>
  <c r="G40"/>
  <c r="BC39"/>
  <c r="BB39"/>
  <c r="X39"/>
  <c r="G39"/>
  <c r="BC38"/>
  <c r="BB38"/>
  <c r="X38"/>
  <c r="G38"/>
  <c r="BC37"/>
  <c r="BB37"/>
  <c r="X37"/>
  <c r="Y37" s="1"/>
  <c r="AA37" s="1"/>
  <c r="G37"/>
  <c r="BC36"/>
  <c r="BB36"/>
  <c r="X36"/>
  <c r="G36"/>
  <c r="BC35"/>
  <c r="BB35"/>
  <c r="X35"/>
  <c r="Y35" s="1"/>
  <c r="AA35" s="1"/>
  <c r="G35"/>
  <c r="BC34"/>
  <c r="BB34"/>
  <c r="X34"/>
  <c r="G34"/>
  <c r="BC33"/>
  <c r="BB33"/>
  <c r="P33"/>
  <c r="G33"/>
  <c r="BC32"/>
  <c r="BB32"/>
  <c r="P32"/>
  <c r="G32"/>
  <c r="BC31"/>
  <c r="BB31"/>
  <c r="P31"/>
  <c r="G31"/>
  <c r="BC30"/>
  <c r="BB30"/>
  <c r="P30"/>
  <c r="G30"/>
  <c r="BC29"/>
  <c r="BB29"/>
  <c r="X29"/>
  <c r="AE29" s="1"/>
  <c r="P29"/>
  <c r="G29"/>
  <c r="BC28"/>
  <c r="BB28"/>
  <c r="X28"/>
  <c r="AE28" s="1"/>
  <c r="G28"/>
  <c r="BC27"/>
  <c r="BB27"/>
  <c r="X27"/>
  <c r="Y27" s="1"/>
  <c r="G27"/>
  <c r="BC26"/>
  <c r="BB26"/>
  <c r="X26"/>
  <c r="G26"/>
  <c r="BC25"/>
  <c r="BB25"/>
  <c r="X25"/>
  <c r="Y25" s="1"/>
  <c r="AE25" s="1"/>
  <c r="G25"/>
  <c r="BC24"/>
  <c r="BB24"/>
  <c r="X24"/>
  <c r="Y24" s="1"/>
  <c r="G24"/>
  <c r="BC23"/>
  <c r="BB23"/>
  <c r="X23"/>
  <c r="Y23" s="1"/>
  <c r="G23"/>
  <c r="BC22"/>
  <c r="BB22"/>
  <c r="X22"/>
  <c r="Y22" s="1"/>
  <c r="AA22" s="1"/>
  <c r="G22"/>
  <c r="BC21"/>
  <c r="BB21"/>
  <c r="X21"/>
  <c r="Y21" s="1"/>
  <c r="AA21" s="1"/>
  <c r="G21"/>
  <c r="BC20"/>
  <c r="BB20"/>
  <c r="X20"/>
  <c r="Y20" s="1"/>
  <c r="G20"/>
  <c r="BC19"/>
  <c r="BB19"/>
  <c r="X19"/>
  <c r="Y19"/>
  <c r="G19"/>
  <c r="BC18"/>
  <c r="BB18"/>
  <c r="X18"/>
  <c r="G18"/>
  <c r="P17"/>
  <c r="G17"/>
  <c r="P16"/>
  <c r="G16"/>
  <c r="X15"/>
  <c r="Y15" s="1"/>
  <c r="G15"/>
  <c r="BC14"/>
  <c r="BB14"/>
  <c r="X14"/>
  <c r="Y14" s="1"/>
  <c r="AA14" s="1"/>
  <c r="G14"/>
  <c r="BC13"/>
  <c r="BB13"/>
  <c r="X13"/>
  <c r="Y13" s="1"/>
  <c r="AE13" s="1"/>
  <c r="G13"/>
  <c r="BC12"/>
  <c r="BB12"/>
  <c r="X12"/>
  <c r="Y12" s="1"/>
  <c r="G12"/>
  <c r="BC11"/>
  <c r="BB11"/>
  <c r="X11"/>
  <c r="Y11" s="1"/>
  <c r="AE11" s="1"/>
  <c r="G11"/>
  <c r="BC10"/>
  <c r="BB10"/>
  <c r="X10"/>
  <c r="Y10" s="1"/>
  <c r="G10"/>
  <c r="BC9"/>
  <c r="BB9"/>
  <c r="X9"/>
  <c r="Y9" s="1"/>
  <c r="AA9" s="1"/>
  <c r="G9"/>
  <c r="BC8"/>
  <c r="BB8"/>
  <c r="X8"/>
  <c r="Y8" s="1"/>
  <c r="AE8" s="1"/>
  <c r="G8"/>
  <c r="BC7"/>
  <c r="BB7"/>
  <c r="X7"/>
  <c r="Y7" s="1"/>
  <c r="G7"/>
  <c r="BC6"/>
  <c r="BB6"/>
  <c r="X6"/>
  <c r="Y6" s="1"/>
  <c r="G6"/>
  <c r="BC5"/>
  <c r="BB5"/>
  <c r="X5"/>
  <c r="Y5" s="1"/>
  <c r="AA5" s="1"/>
  <c r="G5"/>
  <c r="A5"/>
  <c r="A6" s="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BC4"/>
  <c r="BB4"/>
  <c r="X4"/>
  <c r="Y4" s="1"/>
  <c r="AE4" s="1"/>
  <c r="G4"/>
  <c r="Q1"/>
  <c r="AA331" l="1"/>
  <c r="AA173"/>
  <c r="AE262"/>
  <c r="AE274"/>
  <c r="D357"/>
  <c r="AE312"/>
  <c r="AA312"/>
  <c r="AE83"/>
  <c r="AE340"/>
  <c r="AA340"/>
  <c r="AE308"/>
  <c r="AA308"/>
  <c r="AE79"/>
  <c r="AA169"/>
  <c r="AE190"/>
  <c r="AE270"/>
  <c r="Y156"/>
  <c r="AA156" s="1"/>
  <c r="Y83"/>
  <c r="AA83" s="1"/>
  <c r="AE239"/>
  <c r="AE118"/>
  <c r="AA118"/>
  <c r="AE114"/>
  <c r="AA114"/>
  <c r="AE99"/>
  <c r="AA99"/>
  <c r="AE130"/>
  <c r="AA130"/>
  <c r="Y63"/>
  <c r="AA63" s="1"/>
  <c r="AE90"/>
  <c r="AE125"/>
  <c r="AE176"/>
  <c r="AE282"/>
  <c r="AE51"/>
  <c r="AA71"/>
  <c r="AE72"/>
  <c r="AA75"/>
  <c r="AE92"/>
  <c r="AA96"/>
  <c r="Y115"/>
  <c r="AA115" s="1"/>
  <c r="AE122"/>
  <c r="AA122"/>
  <c r="AA160"/>
  <c r="AA181"/>
  <c r="Y182"/>
  <c r="AA182" s="1"/>
  <c r="Y192"/>
  <c r="AA192" s="1"/>
  <c r="AE203"/>
  <c r="AA203"/>
  <c r="AA217"/>
  <c r="AE231"/>
  <c r="AE243"/>
  <c r="AE246"/>
  <c r="AE278"/>
  <c r="AE287"/>
  <c r="Y342"/>
  <c r="AA342" s="1"/>
  <c r="AE109"/>
  <c r="Y174"/>
  <c r="AA174" s="1"/>
  <c r="AA235"/>
  <c r="AE235"/>
  <c r="AE334"/>
  <c r="AA334"/>
  <c r="AE335"/>
  <c r="AA335"/>
  <c r="AE177"/>
  <c r="AA177"/>
  <c r="Y198"/>
  <c r="AA198" s="1"/>
  <c r="AE206"/>
  <c r="AA221"/>
  <c r="AE253"/>
  <c r="AE307"/>
  <c r="AE311"/>
  <c r="AE35"/>
  <c r="Y43"/>
  <c r="AA43" s="1"/>
  <c r="AE47"/>
  <c r="AE61"/>
  <c r="AE65"/>
  <c r="AE77"/>
  <c r="AE81"/>
  <c r="AE100"/>
  <c r="AA103"/>
  <c r="AE104"/>
  <c r="AE107"/>
  <c r="AE111"/>
  <c r="AE135"/>
  <c r="Y147"/>
  <c r="AA147" s="1"/>
  <c r="AA180"/>
  <c r="AE180"/>
  <c r="Y188"/>
  <c r="AA188" s="1"/>
  <c r="AE210"/>
  <c r="AE315"/>
  <c r="AA315"/>
  <c r="Y318"/>
  <c r="AA318" s="1"/>
  <c r="Y322"/>
  <c r="AA322" s="1"/>
  <c r="Y326"/>
  <c r="AA326" s="1"/>
  <c r="AE148"/>
  <c r="AE249"/>
  <c r="AE265"/>
  <c r="AE119"/>
  <c r="AE123"/>
  <c r="AE163"/>
  <c r="AE178"/>
  <c r="AE199"/>
  <c r="AE208"/>
  <c r="AE337"/>
  <c r="D367"/>
  <c r="AE24"/>
  <c r="AA24"/>
  <c r="AA27"/>
  <c r="AE27"/>
  <c r="AE15"/>
  <c r="AA15"/>
  <c r="AE19"/>
  <c r="AA19"/>
  <c r="AA6"/>
  <c r="AE6"/>
  <c r="AE20"/>
  <c r="AA20"/>
  <c r="AE23"/>
  <c r="AA23"/>
  <c r="AA44"/>
  <c r="AE44"/>
  <c r="AA48"/>
  <c r="AE48"/>
  <c r="AE52"/>
  <c r="AA52"/>
  <c r="AE7"/>
  <c r="AA7"/>
  <c r="AA10"/>
  <c r="AE10"/>
  <c r="AA42"/>
  <c r="AE42"/>
  <c r="AA46"/>
  <c r="AE46"/>
  <c r="AA50"/>
  <c r="AE50"/>
  <c r="Y38"/>
  <c r="AE38" s="1"/>
  <c r="AA57"/>
  <c r="AE57"/>
  <c r="AE12"/>
  <c r="AA12"/>
  <c r="Y39"/>
  <c r="AE39" s="1"/>
  <c r="Y73"/>
  <c r="AA73" s="1"/>
  <c r="Y101"/>
  <c r="AA101" s="1"/>
  <c r="Y120"/>
  <c r="AA120" s="1"/>
  <c r="AA255"/>
  <c r="AE255"/>
  <c r="AA341"/>
  <c r="AE341"/>
  <c r="AA8"/>
  <c r="Y18"/>
  <c r="AA18" s="1"/>
  <c r="Y26"/>
  <c r="AA26" s="1"/>
  <c r="Y34"/>
  <c r="AA34" s="1"/>
  <c r="AE21"/>
  <c r="AE5"/>
  <c r="AE9"/>
  <c r="AE14"/>
  <c r="AE22"/>
  <c r="Y36"/>
  <c r="AA36" s="1"/>
  <c r="AE37"/>
  <c r="Y40"/>
  <c r="AA40" s="1"/>
  <c r="AE41"/>
  <c r="AE62"/>
  <c r="AA69"/>
  <c r="Y78"/>
  <c r="AA78" s="1"/>
  <c r="AA80"/>
  <c r="Y82"/>
  <c r="AA82" s="1"/>
  <c r="Y84"/>
  <c r="AA84" s="1"/>
  <c r="Y89"/>
  <c r="AA89" s="1"/>
  <c r="AA91"/>
  <c r="Y93"/>
  <c r="AE93" s="1"/>
  <c r="AE127"/>
  <c r="AE129"/>
  <c r="AE131"/>
  <c r="AE133"/>
  <c r="Y140"/>
  <c r="AE140" s="1"/>
  <c r="Y94"/>
  <c r="AA94" s="1"/>
  <c r="Y105"/>
  <c r="AA105" s="1"/>
  <c r="Y124"/>
  <c r="AA124" s="1"/>
  <c r="AE162"/>
  <c r="AA162"/>
  <c r="Y200"/>
  <c r="AE200" s="1"/>
  <c r="AA4"/>
  <c r="AA58"/>
  <c r="Y59"/>
  <c r="AA59" s="1"/>
  <c r="Y60"/>
  <c r="AA60" s="1"/>
  <c r="AE66"/>
  <c r="Y128"/>
  <c r="AA128" s="1"/>
  <c r="Y141"/>
  <c r="AE141" s="1"/>
  <c r="AE144"/>
  <c r="AA159"/>
  <c r="AE159"/>
  <c r="AA13"/>
  <c r="AA25"/>
  <c r="AE45"/>
  <c r="AE49"/>
  <c r="Y64"/>
  <c r="AA64" s="1"/>
  <c r="AE67"/>
  <c r="AE70"/>
  <c r="AE74"/>
  <c r="AE88"/>
  <c r="AE95"/>
  <c r="AE102"/>
  <c r="Y106"/>
  <c r="AA106" s="1"/>
  <c r="AA108"/>
  <c r="Y110"/>
  <c r="AA110" s="1"/>
  <c r="AA112"/>
  <c r="AE113"/>
  <c r="AA117"/>
  <c r="AE121"/>
  <c r="AE158"/>
  <c r="AA168"/>
  <c r="AE168"/>
  <c r="Y136"/>
  <c r="AA136" s="1"/>
  <c r="AE137"/>
  <c r="AE138"/>
  <c r="AE142"/>
  <c r="Y145"/>
  <c r="AA145" s="1"/>
  <c r="AE170"/>
  <c r="AE172"/>
  <c r="AE179"/>
  <c r="Y183"/>
  <c r="AA183" s="1"/>
  <c r="AE186"/>
  <c r="AA187"/>
  <c r="Y189"/>
  <c r="AA189" s="1"/>
  <c r="AA191"/>
  <c r="Y193"/>
  <c r="AA193" s="1"/>
  <c r="AE202"/>
  <c r="AE204"/>
  <c r="AE207"/>
  <c r="AE213"/>
  <c r="AE214"/>
  <c r="AE216"/>
  <c r="AE218"/>
  <c r="AE220"/>
  <c r="AE222"/>
  <c r="AE227"/>
  <c r="AA230"/>
  <c r="AE230"/>
  <c r="AA232"/>
  <c r="AA238"/>
  <c r="AE238"/>
  <c r="AA240"/>
  <c r="AE293"/>
  <c r="AA293"/>
  <c r="AE171"/>
  <c r="Y201"/>
  <c r="AA201" s="1"/>
  <c r="Y205"/>
  <c r="AA205" s="1"/>
  <c r="AE209"/>
  <c r="Y215"/>
  <c r="AA215" s="1"/>
  <c r="Y219"/>
  <c r="AA219" s="1"/>
  <c r="Y223"/>
  <c r="AA223" s="1"/>
  <c r="AA228"/>
  <c r="AA234"/>
  <c r="AE234"/>
  <c r="AA236"/>
  <c r="AA242"/>
  <c r="AE242"/>
  <c r="AA244"/>
  <c r="AE266"/>
  <c r="AA266"/>
  <c r="Y134"/>
  <c r="AA134" s="1"/>
  <c r="Y139"/>
  <c r="AA139" s="1"/>
  <c r="Y143"/>
  <c r="AA143" s="1"/>
  <c r="AE157"/>
  <c r="Y167"/>
  <c r="AA167" s="1"/>
  <c r="AE175"/>
  <c r="AA251"/>
  <c r="AE251"/>
  <c r="Y259"/>
  <c r="AA259" s="1"/>
  <c r="AA260"/>
  <c r="AE260"/>
  <c r="AE300"/>
  <c r="AA300"/>
  <c r="AE229"/>
  <c r="AE233"/>
  <c r="AE237"/>
  <c r="AE241"/>
  <c r="AE245"/>
  <c r="Y247"/>
  <c r="AA247" s="1"/>
  <c r="Y250"/>
  <c r="AA250" s="1"/>
  <c r="Y254"/>
  <c r="AA254" s="1"/>
  <c r="AE257"/>
  <c r="AA257"/>
  <c r="Y258"/>
  <c r="AA258" s="1"/>
  <c r="AE290"/>
  <c r="AA290"/>
  <c r="AE291"/>
  <c r="AE298"/>
  <c r="AE302"/>
  <c r="Y309"/>
  <c r="AA309" s="1"/>
  <c r="Y313"/>
  <c r="AA313" s="1"/>
  <c r="AE268"/>
  <c r="AA268"/>
  <c r="AE272"/>
  <c r="AA272"/>
  <c r="AE276"/>
  <c r="AA276"/>
  <c r="AE280"/>
  <c r="AA280"/>
  <c r="Y294"/>
  <c r="AA294" s="1"/>
  <c r="AE296"/>
  <c r="AA296"/>
  <c r="AE297"/>
  <c r="AE301"/>
  <c r="AE263"/>
  <c r="AE264"/>
  <c r="AA264"/>
  <c r="AE269"/>
  <c r="AE273"/>
  <c r="AE277"/>
  <c r="AE281"/>
  <c r="AE285"/>
  <c r="AE286"/>
  <c r="Y248"/>
  <c r="AA248" s="1"/>
  <c r="Y252"/>
  <c r="AA252" s="1"/>
  <c r="Y256"/>
  <c r="AA256" s="1"/>
  <c r="Y261"/>
  <c r="AA261" s="1"/>
  <c r="Y267"/>
  <c r="AA267" s="1"/>
  <c r="Y271"/>
  <c r="AA271" s="1"/>
  <c r="Y275"/>
  <c r="AA275" s="1"/>
  <c r="Y279"/>
  <c r="AA279" s="1"/>
  <c r="Y288"/>
  <c r="AA288" s="1"/>
  <c r="Y289"/>
  <c r="AA289" s="1"/>
  <c r="Y292"/>
  <c r="AA292" s="1"/>
  <c r="Y299"/>
  <c r="AA299" s="1"/>
  <c r="Y303"/>
  <c r="AA303" s="1"/>
  <c r="Y304"/>
  <c r="AA304" s="1"/>
  <c r="Y306"/>
  <c r="AA306" s="1"/>
  <c r="Y316"/>
  <c r="AE316" s="1"/>
  <c r="Y317"/>
  <c r="AA317" s="1"/>
  <c r="AA319"/>
  <c r="Y321"/>
  <c r="AA321" s="1"/>
  <c r="AA323"/>
  <c r="Y325"/>
  <c r="AA325" s="1"/>
  <c r="AA327"/>
  <c r="Y329"/>
  <c r="AA329" s="1"/>
  <c r="Y310"/>
  <c r="AA310" s="1"/>
  <c r="AE320"/>
  <c r="AA320"/>
  <c r="AE324"/>
  <c r="AA324"/>
  <c r="AE328"/>
  <c r="AA328"/>
  <c r="AE336"/>
  <c r="Y338"/>
  <c r="AA338" s="1"/>
  <c r="AE339"/>
  <c r="AE346"/>
  <c r="Y343"/>
  <c r="AA343" s="1"/>
  <c r="Y344"/>
  <c r="D363"/>
  <c r="D375"/>
  <c r="AE325" l="1"/>
  <c r="AE329"/>
  <c r="AE261"/>
  <c r="AE259"/>
  <c r="AE89"/>
  <c r="AE174"/>
  <c r="AE193"/>
  <c r="AE147"/>
  <c r="AE192"/>
  <c r="AE182"/>
  <c r="AE156"/>
  <c r="AE167"/>
  <c r="AE254"/>
  <c r="AE322"/>
  <c r="AE342"/>
  <c r="AE110"/>
  <c r="AE36"/>
  <c r="AE43"/>
  <c r="AE309"/>
  <c r="AE306"/>
  <c r="AE258"/>
  <c r="AE134"/>
  <c r="AE115"/>
  <c r="AE63"/>
  <c r="AE256"/>
  <c r="AE59"/>
  <c r="AE326"/>
  <c r="AE318"/>
  <c r="AE188"/>
  <c r="AE198"/>
  <c r="D382"/>
  <c r="AE275"/>
  <c r="AE303"/>
  <c r="AE78"/>
  <c r="AE248"/>
  <c r="AE338"/>
  <c r="AE321"/>
  <c r="AE271"/>
  <c r="AE250"/>
  <c r="AE219"/>
  <c r="AE205"/>
  <c r="AE139"/>
  <c r="AE299"/>
  <c r="AE106"/>
  <c r="AE247"/>
  <c r="AE124"/>
  <c r="AE105"/>
  <c r="AE94"/>
  <c r="AE136"/>
  <c r="AE101"/>
  <c r="AE73"/>
  <c r="AE34"/>
  <c r="AE343"/>
  <c r="AE304"/>
  <c r="AE279"/>
  <c r="AE223"/>
  <c r="AE215"/>
  <c r="AE201"/>
  <c r="AE189"/>
  <c r="AE183"/>
  <c r="AE128"/>
  <c r="AE64"/>
  <c r="AE292"/>
  <c r="AE82"/>
  <c r="AE120"/>
  <c r="AE18"/>
  <c r="AA344"/>
  <c r="AE344"/>
  <c r="AE317"/>
  <c r="AE294"/>
  <c r="AE288"/>
  <c r="AE267"/>
  <c r="AE313"/>
  <c r="AE289"/>
  <c r="AE252"/>
  <c r="AE143"/>
  <c r="AE310"/>
  <c r="AE145"/>
  <c r="AE84"/>
  <c r="AE60"/>
  <c r="AE40"/>
  <c r="AE26"/>
  <c r="G16" i="3"/>
  <c r="G46"/>
  <c r="G58"/>
  <c r="G39"/>
  <c r="G191"/>
  <c r="G26"/>
  <c r="G22"/>
  <c r="G79"/>
  <c r="G78"/>
  <c r="G201"/>
  <c r="G81"/>
  <c r="G52"/>
  <c r="G63"/>
  <c r="G44"/>
  <c r="G5"/>
  <c r="G3"/>
  <c r="G89"/>
  <c r="G90"/>
  <c r="G60"/>
  <c r="G10"/>
  <c r="G67"/>
  <c r="G53"/>
  <c r="G175"/>
  <c r="G62"/>
  <c r="G33"/>
  <c r="G82"/>
  <c r="G34"/>
  <c r="G80"/>
  <c r="G4"/>
  <c r="G47"/>
  <c r="G35"/>
  <c r="G66"/>
  <c r="G59"/>
  <c r="G17"/>
  <c r="G64"/>
  <c r="G12"/>
  <c r="G69"/>
  <c r="G37"/>
  <c r="G36"/>
  <c r="G51"/>
  <c r="G24"/>
  <c r="G88"/>
  <c r="G2"/>
  <c r="G48"/>
</calcChain>
</file>

<file path=xl/sharedStrings.xml><?xml version="1.0" encoding="utf-8"?>
<sst xmlns="http://schemas.openxmlformats.org/spreadsheetml/2006/main" count="12356" uniqueCount="4702">
  <si>
    <t>STT</t>
  </si>
  <si>
    <t>HỌ VÀ TÊN</t>
  </si>
  <si>
    <t>NG</t>
  </si>
  <si>
    <t>THG</t>
  </si>
  <si>
    <t>NĂM SINH</t>
  </si>
  <si>
    <t>TUỔI</t>
  </si>
  <si>
    <t>GiỚI TÍNH</t>
  </si>
  <si>
    <t>TEL</t>
  </si>
  <si>
    <t>CMND</t>
  </si>
  <si>
    <t>NG CẤP</t>
  </si>
  <si>
    <t>THG CẤP</t>
  </si>
  <si>
    <t>NĂM CẤP</t>
  </si>
  <si>
    <t>NƠI CẤP</t>
  </si>
  <si>
    <t>ĐỊA CHỈ LIÊN HỆ</t>
  </si>
  <si>
    <t>TỈNH/ THÀNH</t>
  </si>
  <si>
    <t>KHOA / PHÒNG</t>
  </si>
  <si>
    <t>CHỨC DANH</t>
  </si>
  <si>
    <t>CHỨC VỤ</t>
  </si>
  <si>
    <t>TRÌNH ĐỘ</t>
  </si>
  <si>
    <t xml:space="preserve">SỐ HĐ </t>
  </si>
  <si>
    <t>NGÀY KÝ LẦN ĐẦU</t>
  </si>
  <si>
    <t>LOẠI HỢP ĐỒNG</t>
  </si>
  <si>
    <t>TỔNG LƯƠNG ĐÓNG BHXH TỪ 1/1/2018</t>
  </si>
  <si>
    <t>TỔNG TIỀN CHÊNH LỆCH KHÔNG ĐÓNG BHXH</t>
  </si>
  <si>
    <t>XĂNG XE</t>
  </si>
  <si>
    <t>ĐIỆN THOẠI</t>
  </si>
  <si>
    <t>ĐI LẠI</t>
  </si>
  <si>
    <t>NHÀ Ở</t>
  </si>
  <si>
    <t>TIỀN ĂN GIỮA CA</t>
  </si>
  <si>
    <t>TỔNG LƯƠNG</t>
  </si>
  <si>
    <t>NGÀY ĐI LÀM/NGAY HV</t>
  </si>
  <si>
    <t>TÁI KÝ 2014</t>
  </si>
  <si>
    <t>TÁI KÝ 2015</t>
  </si>
  <si>
    <t>TÁI KÝ 2016</t>
  </si>
  <si>
    <t>TÁI KÝ 2017</t>
  </si>
  <si>
    <t>TÁI KÝ 2018</t>
  </si>
  <si>
    <t>TÁI KÝ 2019</t>
  </si>
  <si>
    <t>TÁI KÝ 2020</t>
  </si>
  <si>
    <t>SỐ SỔ BHXH</t>
  </si>
  <si>
    <t xml:space="preserve">NGÀY THAM GIA BHXH, BHYT, BHTN </t>
  </si>
  <si>
    <t>ĐÃ NỘP SỔ BHXH</t>
  </si>
  <si>
    <t>NGÀY THAM GIA CÔNG ĐOÀN</t>
  </si>
  <si>
    <t>SỐ THẺ BHYT</t>
  </si>
  <si>
    <t>NGÀY HẾT HẠN</t>
  </si>
  <si>
    <t>XẾP LOẠI TN</t>
  </si>
  <si>
    <t>NĂM TN</t>
  </si>
  <si>
    <t xml:space="preserve">TRƯỜNG HỌC </t>
  </si>
  <si>
    <t>CHỨNG CHỈ ĐÀO TẠO LIÊN TỤC</t>
  </si>
  <si>
    <t xml:space="preserve">NGOẠI NGỮ </t>
  </si>
  <si>
    <t xml:space="preserve">TIN HỌC </t>
  </si>
  <si>
    <t xml:space="preserve">KINH NGHIỆM LÀM VIỆC </t>
  </si>
  <si>
    <t>NƠI LÀM VIỆC</t>
  </si>
  <si>
    <t>CHUYÊN NGÀNH ĐÀO TẠO</t>
  </si>
  <si>
    <t xml:space="preserve">TRÌNH ĐỘ </t>
  </si>
  <si>
    <t>PHÂN LOẠI NGHỀ NGHIỆP</t>
  </si>
  <si>
    <t>SỐ CCHN</t>
  </si>
  <si>
    <t>NGÀY CẤP</t>
  </si>
  <si>
    <t xml:space="preserve">NƠI CẤP </t>
  </si>
  <si>
    <t>LƯU CCHN</t>
  </si>
  <si>
    <t>PHẠM VI HOẠT ĐỘNG CHUYÊN MÔN THEO CHỨNG CHỈ HÀNH NGHỀ</t>
  </si>
  <si>
    <t xml:space="preserve">TRÌNH ĐỘ CHÍNH TRỊ </t>
  </si>
  <si>
    <t>QLCLBV/ QLBV</t>
  </si>
  <si>
    <t>QL HC</t>
  </si>
  <si>
    <t>QLĐD</t>
  </si>
  <si>
    <t>ĐÃ BÁO CÁO NS VỚI SYT</t>
  </si>
  <si>
    <t>GHI CHÚ 1</t>
  </si>
  <si>
    <t>GHI CHÚ 2</t>
  </si>
  <si>
    <t>Nguyễn Văn Châu</t>
  </si>
  <si>
    <t>0903926388</t>
  </si>
  <si>
    <t>021259558</t>
  </si>
  <si>
    <t>Tp.HCM</t>
  </si>
  <si>
    <t>135/1 Trần Hữu Trang, P10, Q. Phú Nhuận, Tp.HCM</t>
  </si>
  <si>
    <t xml:space="preserve"> Quản lý Bệnh viện</t>
  </si>
  <si>
    <t>Tiến sĩ Quản lý y tế</t>
  </si>
  <si>
    <t>Tổng Giám Đốc</t>
  </si>
  <si>
    <t>Tiến sĩ</t>
  </si>
  <si>
    <t>7A</t>
  </si>
  <si>
    <t>Không thời hạn</t>
  </si>
  <si>
    <t>Không thời gian</t>
  </si>
  <si>
    <t>0296098375</t>
  </si>
  <si>
    <t>X</t>
  </si>
  <si>
    <t>CC: Đấu thầu cơ bản
CC: Bồi dưỡng nghiệp vụ đấu thầu chương trình nâng cao
CC: Quản lý bệnh viện
CC: Quản lý chất lượng bệnh viện</t>
  </si>
  <si>
    <t>TS.BS</t>
  </si>
  <si>
    <t>039121/HCM-CCHN</t>
  </si>
  <si>
    <t>Sở Y Tế TP.HCM</t>
  </si>
  <si>
    <t>Bản chính</t>
  </si>
  <si>
    <t>Khám bệnh, chữa bệnh chuyên khoa Nội tổng hợp</t>
  </si>
  <si>
    <t>Cao cấp</t>
  </si>
  <si>
    <t>QLBV
QLCLBV</t>
  </si>
  <si>
    <t>Đã báo SYT 20/09/2017</t>
  </si>
  <si>
    <t>Điều chỉnh tăng mức đóng BHXH tháng 11/2016
BC = flie vban</t>
  </si>
  <si>
    <t xml:space="preserve">Nguyễn Phú Định </t>
  </si>
  <si>
    <t>0913805433</t>
  </si>
  <si>
    <t>021284356</t>
  </si>
  <si>
    <t>466 Huỳnh Văn Bánh, P.14, Q. Phú Nhuận, Tp.HCM</t>
  </si>
  <si>
    <t>Bác sĩ Chuyên khoa cấp II - Nội tổng hợp</t>
  </si>
  <si>
    <t>Giám đốc chuyên môn</t>
  </si>
  <si>
    <t>CKII</t>
  </si>
  <si>
    <t>8A</t>
  </si>
  <si>
    <t>01/07/2014</t>
  </si>
  <si>
    <t>0296098519</t>
  </si>
  <si>
    <t>Khá</t>
  </si>
  <si>
    <t>Đại Học Y Dược TP.HCM - Khoa Y</t>
  </si>
  <si>
    <t xml:space="preserve">CC: Quản lý bệnh viện
CC: Quản lý chất lượng bệnh viện </t>
  </si>
  <si>
    <t>B</t>
  </si>
  <si>
    <t>1984-2012</t>
  </si>
  <si>
    <t>BV Đa Khoa KV Củ Chi</t>
  </si>
  <si>
    <t>BS.CKII</t>
  </si>
  <si>
    <t>014278/HCM-CCHN</t>
  </si>
  <si>
    <t>21/12/2013</t>
  </si>
  <si>
    <t>Đã báo SYT 15/4/2016</t>
  </si>
  <si>
    <t>Điều chỉnh tăng mức đóng BHXH tháng 11/2016</t>
  </si>
  <si>
    <t>Nguyễn Kim Long</t>
  </si>
  <si>
    <t>0969149999</t>
  </si>
  <si>
    <t>07908806653</t>
  </si>
  <si>
    <t>Ấp Bàu Tre 1, xã Tân An Hội, huyện Củ Chi, Tp.HCM</t>
  </si>
  <si>
    <t>Thạc sĩ quản trị kinh doanh</t>
  </si>
  <si>
    <t>Giám đốc kinh doanh</t>
  </si>
  <si>
    <t>Thạc sĩ</t>
  </si>
  <si>
    <t>9A</t>
  </si>
  <si>
    <t>7914215644</t>
  </si>
  <si>
    <t>CC: Quản lý bệnh viện
CC: Quản lý chất lượng bệnh viện 
GCN: Huấn luyện an toàn vệ sinh lao động</t>
  </si>
  <si>
    <t>ThS.BS</t>
  </si>
  <si>
    <t>Nguyễn Thị Thu Hồng</t>
  </si>
  <si>
    <t>01686534018</t>
  </si>
  <si>
    <t>290367478</t>
  </si>
  <si>
    <t>Tây Ninh</t>
  </si>
  <si>
    <t>122 Khu Phố 4, Phường 3, Tp.Tây Ninh</t>
  </si>
  <si>
    <t>Khoa Khám bệnh</t>
  </si>
  <si>
    <t>Bác sĩ  Y khoa</t>
  </si>
  <si>
    <t>Trưởng khoa</t>
  </si>
  <si>
    <t>ĐH</t>
  </si>
  <si>
    <t>02/08/2014</t>
  </si>
  <si>
    <t>01/09/2014</t>
  </si>
  <si>
    <t>4596022840</t>
  </si>
  <si>
    <t>Giỏi</t>
  </si>
  <si>
    <t>Trưởng Đại học Y Dược Tp.HCM</t>
  </si>
  <si>
    <t>GCN: Tiêm chủng an toàn
GCN: Quản lý chất lượng bệnh viện
CC: Quản lý bệnh viện</t>
  </si>
  <si>
    <t>A</t>
  </si>
  <si>
    <t>1996-2014</t>
  </si>
  <si>
    <t>BV Điều dưỡng PHCN Tây Ninh, BVĐKKV Củ Chi</t>
  </si>
  <si>
    <t>BS</t>
  </si>
  <si>
    <t>014286/HCM-CCHN</t>
  </si>
  <si>
    <t>Khám bệnh, chữa bệnh chuyên khoa nội tổng hợp</t>
  </si>
  <si>
    <t>QLCLBV
QLBV</t>
  </si>
  <si>
    <t>Đã nhập phần mềm BHXH - VL
BS. BTG ngày 20/09/2018</t>
  </si>
  <si>
    <t>Lê Thị Hàn</t>
  </si>
  <si>
    <t>0939721636</t>
  </si>
  <si>
    <t>023157553</t>
  </si>
  <si>
    <t>40/3 Hậu Lân, Bà Điểm, Hóc Môn, Tp.HCM</t>
  </si>
  <si>
    <t>Bác sĩ chuyên khoa cấp I - Da liễu</t>
  </si>
  <si>
    <t>Bác sĩ điều trị</t>
  </si>
  <si>
    <t>CKI</t>
  </si>
  <si>
    <t>15/09/2014</t>
  </si>
  <si>
    <t>0206054808</t>
  </si>
  <si>
    <t>Trường Đại Học Y Dược Tp.HCM</t>
  </si>
  <si>
    <t>2006-2014</t>
  </si>
  <si>
    <t>BVĐKKV Củ Chi</t>
  </si>
  <si>
    <t>BS.CKI</t>
  </si>
  <si>
    <t>0017771/HCM-CCHN</t>
  </si>
  <si>
    <t>Photo</t>
  </si>
  <si>
    <t>Khám bệnh, chữa bệnh chuyên khoa da liễu</t>
  </si>
  <si>
    <t>Phạm Thị Ngọc Sương</t>
  </si>
  <si>
    <t>0973893288</t>
  </si>
  <si>
    <t>281021186</t>
  </si>
  <si>
    <t>Bình Dương</t>
  </si>
  <si>
    <t>Khu phố 7, thị trấn Dầu Tiếng, huyện Dầu Tiếng, tỉnh Bình Dương</t>
  </si>
  <si>
    <t>Bác sĩ Y khoa</t>
  </si>
  <si>
    <t>BS.ĐH</t>
  </si>
  <si>
    <t>08/07/2014</t>
  </si>
  <si>
    <t>7413072904</t>
  </si>
  <si>
    <t>TB</t>
  </si>
  <si>
    <t>GCN: Hồi sức cấp cứu tim mạch
CC: Dinh dưỡng tiết chế</t>
  </si>
  <si>
    <t>Công ty ACC, Cty Asia Golden, BV huyện Dầu Tiếng</t>
  </si>
  <si>
    <t>0003853/BD-CCHN</t>
  </si>
  <si>
    <t>30/06/2014</t>
  </si>
  <si>
    <t>Sở Y Tế Bình Dương</t>
  </si>
  <si>
    <t>Khám bệnh, chữa bệnh đa khoa</t>
  </si>
  <si>
    <t xml:space="preserve">Lê Thượng Thụy Vi </t>
  </si>
  <si>
    <t>0903812986</t>
  </si>
  <si>
    <t>023915145</t>
  </si>
  <si>
    <t>270/51 Phan Đình Phùng, Phường 1, Quận Phú Nhuận, Tp.HCM</t>
  </si>
  <si>
    <t>BTG</t>
  </si>
  <si>
    <t>7912266935</t>
  </si>
  <si>
    <t>TBK; Khá</t>
  </si>
  <si>
    <t>2012; 2016</t>
  </si>
  <si>
    <t>Trường Đại Học Y Khoa Phạm Ngọc Thạch</t>
  </si>
  <si>
    <t>GCN: Huấn luyện đào tạo chuyên môn hồi sức cấp cứu</t>
  </si>
  <si>
    <t>2012-2013</t>
  </si>
  <si>
    <t>Bệnh Viện Bình Thạnh</t>
  </si>
  <si>
    <t>0035878/HCM-CCHN</t>
  </si>
  <si>
    <t>Đã báo SYT 14/06/2016</t>
  </si>
  <si>
    <t>Đặng Thị Nhắc</t>
  </si>
  <si>
    <t>0908228974</t>
  </si>
  <si>
    <t>024959872</t>
  </si>
  <si>
    <t>339/7 Tô Hiến Thành, Phường 13, Quận 10, Tp.HCM</t>
  </si>
  <si>
    <t>Bác sĩ chuyên khoa cấp I - Nội chung</t>
  </si>
  <si>
    <t>HƯU TRÍ</t>
  </si>
  <si>
    <t>Giám đốc Học viện Quân y</t>
  </si>
  <si>
    <t>GCN: Tiêm chủng an toàn (25/11/2016 - 25/11/2019)</t>
  </si>
  <si>
    <t>1988-2014</t>
  </si>
  <si>
    <t>Bộ tư lệnh; Bệnh viện quân y; Quân khu 7</t>
  </si>
  <si>
    <t>0018827/HCM-CCHN</t>
  </si>
  <si>
    <t>Đã báo SYT 15/10/2016</t>
  </si>
  <si>
    <t xml:space="preserve">Trần Thị Cẩm Tú </t>
  </si>
  <si>
    <t>0913180155</t>
  </si>
  <si>
    <t>301098683</t>
  </si>
  <si>
    <t xml:space="preserve">Long An </t>
  </si>
  <si>
    <t xml:space="preserve">Ấp Gò Cao, Hậu Nghĩa, Đức Hòa, Long An </t>
  </si>
  <si>
    <t>Bác sĩ Y đa khoa</t>
  </si>
  <si>
    <t>2 năm</t>
  </si>
  <si>
    <t>TBK</t>
  </si>
  <si>
    <t xml:space="preserve">Trường Đại học Y Khoa Phạm Ngọc Thạch </t>
  </si>
  <si>
    <t>005108/LA-CCHN</t>
  </si>
  <si>
    <t>Sở Y Tế Long An</t>
  </si>
  <si>
    <t>Khám bệnh, chữa bệnh đa khoa tại tuyến huyện, tuyến xã</t>
  </si>
  <si>
    <t>BC = flie vban</t>
  </si>
  <si>
    <t>Huỳnh Thị RôNy</t>
  </si>
  <si>
    <t>0967699253</t>
  </si>
  <si>
    <t>023560989</t>
  </si>
  <si>
    <t>11/3A Thống Nhất 1, Tân Thới Nhì, huyện Hóc Môn, Tp.HCM</t>
  </si>
  <si>
    <t>Thạc sĩ, Bác sĩ - Nhi khoa</t>
  </si>
  <si>
    <t>40A</t>
  </si>
  <si>
    <t>7913058271</t>
  </si>
  <si>
    <t>Trường Đại Học Kazan - Liên Bang Nga</t>
  </si>
  <si>
    <t>GCN: Tham gia khóa học chuyên ngành Bệnh nhiệt đới</t>
  </si>
  <si>
    <t>C</t>
  </si>
  <si>
    <t>2012-2015</t>
  </si>
  <si>
    <t xml:space="preserve">Bệnh Viện Đa Khoa KV Thủ Đức </t>
  </si>
  <si>
    <t>0036624/HCM-CCHN</t>
  </si>
  <si>
    <t>Khám bệnh, chữa bệnh chuyên khoa Nhi</t>
  </si>
  <si>
    <t>Khoa Nội thận chuyển sang</t>
  </si>
  <si>
    <t xml:space="preserve">Tô Thanh Sơn </t>
  </si>
  <si>
    <t>0944093686</t>
  </si>
  <si>
    <t>385211686</t>
  </si>
  <si>
    <t>Bạc Liêu</t>
  </si>
  <si>
    <t>Ấp 2, Hộ Phòng, Giá Rai, Bạc Liêu</t>
  </si>
  <si>
    <t>Bác sĩ Y Đa khoa/Định hướng chuyên khoa Da Liễu</t>
  </si>
  <si>
    <t>1 năm</t>
  </si>
  <si>
    <t xml:space="preserve">Khá </t>
  </si>
  <si>
    <t xml:space="preserve">Trường Đại học Y khoa Phạm Ngọc Thạch </t>
  </si>
  <si>
    <t>CC: Định hướng chuyên khoa Da liễu
CC: Thủ thuật cơ bản và tiểu phẫu da</t>
  </si>
  <si>
    <t>2008-2012</t>
  </si>
  <si>
    <t>Bệnh viện Quân dân Y Cà Mau</t>
  </si>
  <si>
    <t>042940/HCM-CCHN</t>
  </si>
  <si>
    <t>Nguyễn Trần Hoàng Phúc</t>
  </si>
  <si>
    <t>0945189389</t>
  </si>
  <si>
    <t>Long An</t>
  </si>
  <si>
    <t>11Đ Sò Đo, TT Hậu Nghĩa, Đức Hòa, Long An</t>
  </si>
  <si>
    <t>Bác sĩ y đa khoa</t>
  </si>
  <si>
    <t>2 tháng</t>
  </si>
  <si>
    <t>Trường Đại học Y dược Cần Thơ</t>
  </si>
  <si>
    <t>GCN: Người đỡ đẻ có kỹ năng và chăm sóc thiết yếu bà mẹ và trẻ sơ sinh trong và ngay sau đẻ
GCN: Hồi sức cấp cứu trong sản khoa
CC: Định hướng chuyên khoa Phụ sản 2017-2018
CC: Cấy và rút que tránh thai Implanon NXT
CC: Phá thai nội khoa
GCN: Tiêm chủng</t>
  </si>
  <si>
    <t>2/2018</t>
  </si>
  <si>
    <t>Bệnh viện Đa khoa khu vực Hậu Nghĩa - Đức Hòa - Long An</t>
  </si>
  <si>
    <t>005448/LA-CCHN</t>
  </si>
  <si>
    <t xml:space="preserve">Đặng Ngọc Trinh </t>
  </si>
  <si>
    <t>01647420009</t>
  </si>
  <si>
    <t>300966521</t>
  </si>
  <si>
    <t xml:space="preserve">Ô 3 Khu A, TT Hậu Nghĩa, Đức Hòa, Long An </t>
  </si>
  <si>
    <t xml:space="preserve">Khoa Khám bệnh </t>
  </si>
  <si>
    <t xml:space="preserve">Bác sĩ Y đa khoa </t>
  </si>
  <si>
    <t xml:space="preserve">Trường Đại học Y Dược TP.HCM </t>
  </si>
  <si>
    <t>GCN: Tiêm chủng</t>
  </si>
  <si>
    <t>005372/LA-CCHN</t>
  </si>
  <si>
    <t>Trần Thị Mỹ Em</t>
  </si>
  <si>
    <t>0907119915</t>
  </si>
  <si>
    <t>331611652</t>
  </si>
  <si>
    <t xml:space="preserve">Vĩnh Long </t>
  </si>
  <si>
    <t xml:space="preserve">Khóm 1, P. Cái Vồn, TX. Bình Minh, Vĩnh Long </t>
  </si>
  <si>
    <t xml:space="preserve">Bác sĩ điều trị </t>
  </si>
  <si>
    <t>Trường Đại học Y Dược Cần Thơ</t>
  </si>
  <si>
    <t xml:space="preserve">CC: Định hướng chuyên khoa Mắt
GCN: Tiêm chủng an toàn
CN: Tập huấn an toàn tiêm chủng </t>
  </si>
  <si>
    <t>001915/VL-CCHN</t>
  </si>
  <si>
    <t xml:space="preserve">Sở Y Tế Vĩnh Long </t>
  </si>
  <si>
    <t>Phan Thị Ngọc Thúy</t>
  </si>
  <si>
    <t>0977505340</t>
  </si>
  <si>
    <t>024382690</t>
  </si>
  <si>
    <t>Số 31 đường Bến Đò 1, xã Tân Phú Trung, huyện Củ Chi,Tp.HCM</t>
  </si>
  <si>
    <t>Cử nhân điều dưỡng</t>
  </si>
  <si>
    <t>Điều dưỡng trưởng</t>
  </si>
  <si>
    <t>15/04/2014</t>
  </si>
  <si>
    <t>7911466223</t>
  </si>
  <si>
    <t>Trường Đại học Quốc tế Hồng Bàng</t>
  </si>
  <si>
    <t>GCN: Tiêm chủng an toàn
GCN: Lớp tăng cường quản lý điều dưỡng</t>
  </si>
  <si>
    <t>2010 - 2013</t>
  </si>
  <si>
    <t>BV Trưng Vương</t>
  </si>
  <si>
    <t>ĐD ĐH</t>
  </si>
  <si>
    <t>0022756/HCM-CCHN</t>
  </si>
  <si>
    <t>Thực hiện theo Quyết định số 41/2005/QĐ-BNV ngày 22/4/2005</t>
  </si>
  <si>
    <t>Đồng Tháp</t>
  </si>
  <si>
    <t>Cao đẳng điều dưỡng</t>
  </si>
  <si>
    <t>Điều dưỡng</t>
  </si>
  <si>
    <t>CĐ</t>
  </si>
  <si>
    <t>08/04/2014</t>
  </si>
  <si>
    <t>Trường Cao đẳng Phương Đông Đà Nẳng</t>
  </si>
  <si>
    <t>2011-2013</t>
  </si>
  <si>
    <t>ĐD CĐ</t>
  </si>
  <si>
    <t>Sở Y tế Đồng Tháp</t>
  </si>
  <si>
    <t>Tiền Giang</t>
  </si>
  <si>
    <t>15/07/2014</t>
  </si>
  <si>
    <t>Trường Đại Học Quốc Tế Hồng Bàng</t>
  </si>
  <si>
    <t>Thực hiện theo TTLT số 26/2015/TTLT-BYT-BNV ngày 7/10/2015</t>
  </si>
  <si>
    <t>Trung cấp điều dưỡng</t>
  </si>
  <si>
    <t>TC</t>
  </si>
  <si>
    <t>04/08/2014</t>
  </si>
  <si>
    <t>2011-2014</t>
  </si>
  <si>
    <t>ĐD TC</t>
  </si>
  <si>
    <t>2010-2013</t>
  </si>
  <si>
    <t>22/08/2014</t>
  </si>
  <si>
    <t>2013-2014</t>
  </si>
  <si>
    <t>TP.HCM</t>
  </si>
  <si>
    <t>Đã báo SYT 15/03/2017</t>
  </si>
  <si>
    <t>Bệnh Viện Cấp Cứu Trưng Vương</t>
  </si>
  <si>
    <t>Trung cấp hộ sinh</t>
  </si>
  <si>
    <t>NHS TC</t>
  </si>
  <si>
    <t>Đã báo SYT 20/03/2018</t>
  </si>
  <si>
    <t>Gia Lai</t>
  </si>
  <si>
    <t xml:space="preserve">Cao đẳng điều dưỡng </t>
  </si>
  <si>
    <t>Đã báo SYT 30/09/2018</t>
  </si>
  <si>
    <t>Đồng Nai</t>
  </si>
  <si>
    <t>Dược sĩ Trung cấp</t>
  </si>
  <si>
    <t xml:space="preserve">Thừa Thiên Huế </t>
  </si>
  <si>
    <t>Thừa Thiên Huế</t>
  </si>
  <si>
    <t>Trung cấp Y sĩ/Chuyển đổi điều dưỡng</t>
  </si>
  <si>
    <t xml:space="preserve">Đồng Tháp </t>
  </si>
  <si>
    <t xml:space="preserve">Tây Ninh </t>
  </si>
  <si>
    <t>Nghệ An</t>
  </si>
  <si>
    <t>Sở Y Tế Nghệ An</t>
  </si>
  <si>
    <t xml:space="preserve">Thái Bình </t>
  </si>
  <si>
    <t xml:space="preserve">Điều dưỡng </t>
  </si>
  <si>
    <t>A2</t>
  </si>
  <si>
    <t xml:space="preserve">Trung cấp điều dưỡng </t>
  </si>
  <si>
    <t>Bến Tre</t>
  </si>
  <si>
    <t xml:space="preserve">Quảng Nam </t>
  </si>
  <si>
    <t>Quảng Nam</t>
  </si>
  <si>
    <t xml:space="preserve">Bình Định </t>
  </si>
  <si>
    <t xml:space="preserve">Tiền Giang </t>
  </si>
  <si>
    <t xml:space="preserve">Hậu Mỹ Bắc B, Cái Bè, Tiền Giang </t>
  </si>
  <si>
    <t xml:space="preserve">Trà Vinh </t>
  </si>
  <si>
    <t>Trà Vinh</t>
  </si>
  <si>
    <t xml:space="preserve">TC </t>
  </si>
  <si>
    <t>Nguyễn Thị Hồng</t>
  </si>
  <si>
    <t xml:space="preserve">Nghệ An </t>
  </si>
  <si>
    <t xml:space="preserve">2 tháng </t>
  </si>
  <si>
    <t xml:space="preserve">Giỏi </t>
  </si>
  <si>
    <t xml:space="preserve">Huỳnh Công Chánh </t>
  </si>
  <si>
    <t>0908141596</t>
  </si>
  <si>
    <t>2012</t>
  </si>
  <si>
    <t>230/120 Võ Thành Trang, Phường 11, Q. Tân Bình, Tp.HCM</t>
  </si>
  <si>
    <t>Khoa Cấp cứu</t>
  </si>
  <si>
    <t xml:space="preserve">Thạc sĩ Y khoa </t>
  </si>
  <si>
    <t>Trưởng Khoa</t>
  </si>
  <si>
    <t>30A</t>
  </si>
  <si>
    <t>0204110715</t>
  </si>
  <si>
    <t>Đại Học Y Dược TpHCM</t>
  </si>
  <si>
    <t>CC: Quản lý chất lượng bệnh viện
GCN: Chuẩn đoán và điều trị bệnh hô hấp
GCN: Theo học khóa cấp cứu tại Bệnh viện Quân dân Miền Đông
CN: Dự hội thảo khoa học "Chăm sóc người bệnh tại nhà và cấp cứu ngoài bệnh viện"
CC: Quản lý bệnh viện</t>
  </si>
  <si>
    <t>Bv Miền Đông; Bv Đa Khoa Khu Vực Củ Chi</t>
  </si>
  <si>
    <t>008642/HCM-CCHN</t>
  </si>
  <si>
    <t>16/05/2013</t>
  </si>
  <si>
    <t>Khám bệnh, chữa bệnh nội khoa, không làm thủ thuật chuyên khoa</t>
  </si>
  <si>
    <t xml:space="preserve">Phan Chí Thiệp </t>
  </si>
  <si>
    <t>0909500539</t>
  </si>
  <si>
    <t>211041283</t>
  </si>
  <si>
    <t>Bình Định</t>
  </si>
  <si>
    <t>903 Chung cư Phường Bình Trị Đông B , Phường Bình Trị Đông B, Quận Bình Tân, TpHCM</t>
  </si>
  <si>
    <t>Bác sĩ Đa khoa</t>
  </si>
  <si>
    <t>Phó Trưởng khoa</t>
  </si>
  <si>
    <t>31A</t>
  </si>
  <si>
    <t>7413000538</t>
  </si>
  <si>
    <t>CC: Quản lý bệnh viện</t>
  </si>
  <si>
    <t>2000-2013</t>
  </si>
  <si>
    <t>BV Chợ Rẫy, Nhân Dân 115, PKĐK Thành Tâm, Vạn Phúc</t>
  </si>
  <si>
    <t>0036785/HCM-CCHN</t>
  </si>
  <si>
    <t>QLBV</t>
  </si>
  <si>
    <t>Lê Văn Hoàng</t>
  </si>
  <si>
    <t>0902575487</t>
  </si>
  <si>
    <t>334005421</t>
  </si>
  <si>
    <t>22 Bà Lài, Phường 7, Quận 6, Tp. HCM</t>
  </si>
  <si>
    <t>32A</t>
  </si>
  <si>
    <t>4805002231</t>
  </si>
  <si>
    <t>BVĐK Triều An</t>
  </si>
  <si>
    <t>006775/HCM-CCHN</t>
  </si>
  <si>
    <t>05/02/2013</t>
  </si>
  <si>
    <t xml:space="preserve">Võ Thanh Hưng </t>
  </si>
  <si>
    <t>0907432917</t>
  </si>
  <si>
    <t>025747585</t>
  </si>
  <si>
    <t>TpHCM</t>
  </si>
  <si>
    <t>73/23 Phạm Văn Chiêu, Phường 16, Quận Gò Vấp, Tp.HCM</t>
  </si>
  <si>
    <t>33A</t>
  </si>
  <si>
    <t>7911034280</t>
  </si>
  <si>
    <t>Đại Học Y Dược Tp.HCM</t>
  </si>
  <si>
    <t>GCN: Chứng chỉ sau Đại học chuyên ngành Hồi sức cấp cứu 
GCN: Chứng chỉ sau Đại học chuyên ngành Tim mạch</t>
  </si>
  <si>
    <t>2009-nay</t>
  </si>
  <si>
    <t>Truưởng Khoa lâm sàng Bv Mắt SG</t>
  </si>
  <si>
    <t>003221/HCM-CCHN</t>
  </si>
  <si>
    <t>19/10/2012</t>
  </si>
  <si>
    <t xml:space="preserve">Khám bệnh, chữa bệnh chuyên khoa nội </t>
  </si>
  <si>
    <t>Trần Kim Mộng</t>
  </si>
  <si>
    <t>0909369456</t>
  </si>
  <si>
    <t>300943012</t>
  </si>
  <si>
    <t>Khu phố 8, TT Mộc Hóa, Huyện Mộc Hóa, tỉnh Long An</t>
  </si>
  <si>
    <t>Bác sĩ chuyên khoa cấp I - Nội khoa</t>
  </si>
  <si>
    <t>5A</t>
  </si>
  <si>
    <t>4806019946</t>
  </si>
  <si>
    <t>Đại Học Y Dược Huế</t>
  </si>
  <si>
    <t>2010-2015</t>
  </si>
  <si>
    <t>Bệnh Viện ĐKKV Đồng Tháp Mười</t>
  </si>
  <si>
    <t>000199/LA-CCHN</t>
  </si>
  <si>
    <t>Khám bệnh, chữa bệnh nội khoa</t>
  </si>
  <si>
    <t>Mai Hồ Duy</t>
  </si>
  <si>
    <t>0903174271</t>
  </si>
  <si>
    <t>022918642</t>
  </si>
  <si>
    <t>B69/1 Mỹ Hòa, xuân Xuân Thới Đông, huyện Hóc Môn, Tp.HCM</t>
  </si>
  <si>
    <t>260A</t>
  </si>
  <si>
    <t>0204307156</t>
  </si>
  <si>
    <t>1998;2012</t>
  </si>
  <si>
    <t>BVĐKKV Hóc Môn</t>
  </si>
  <si>
    <t>GCN: Khóa học Cấp cứu Tim mạch
GCN: Khóa học siêu âm tim - mạch máu
GCN: Lớp huấn luyện Cấp cứu Nội khoa - Ngoại khoa
GCN: Hồi sức cấp cứu Nội khoa
GCN: Hồi sức tích cực</t>
  </si>
  <si>
    <t>2002-2016</t>
  </si>
  <si>
    <t>2006-2016</t>
  </si>
  <si>
    <t>003587/HCM-CCHN</t>
  </si>
  <si>
    <t>Trương Quốc Tế</t>
  </si>
  <si>
    <t>0919881709</t>
  </si>
  <si>
    <t>264352099</t>
  </si>
  <si>
    <t>Ninh Thuận</t>
  </si>
  <si>
    <t xml:space="preserve">1/22Q, Ấp Tiền Lân, xã Bà Điểm, huyện Hóc Môn, Tp.HCM </t>
  </si>
  <si>
    <t>0206015406</t>
  </si>
  <si>
    <t>5/2005-10/2016</t>
  </si>
  <si>
    <t xml:space="preserve">GCN: Siêu âm tim và bệnh lý tim mạch </t>
  </si>
  <si>
    <t>TOEFL 470</t>
  </si>
  <si>
    <t>001322/HCM-CCHN</t>
  </si>
  <si>
    <t xml:space="preserve">Khám bệnh, chữa bệnh chuyên khoa Nội </t>
  </si>
  <si>
    <t xml:space="preserve">Vi Văn Tuấn </t>
  </si>
  <si>
    <t>01682089308</t>
  </si>
  <si>
    <t>245032888</t>
  </si>
  <si>
    <t xml:space="preserve">Đắk Nông </t>
  </si>
  <si>
    <t xml:space="preserve">Nam Dong, Cư Jút, Đắk Nông </t>
  </si>
  <si>
    <t>Trường Đại Học Tây Nguyên</t>
  </si>
  <si>
    <t>001577/ĐNO-CCHN</t>
  </si>
  <si>
    <t xml:space="preserve">Sở Y Tế Đắk Nông </t>
  </si>
  <si>
    <t>Khám bệnh, chữa bệnh Đa khoa</t>
  </si>
  <si>
    <t>Nguyễn Văn Kiên</t>
  </si>
  <si>
    <t>0973046333</t>
  </si>
  <si>
    <t>230764024</t>
  </si>
  <si>
    <t>Pờ Tó, Iapa, Gia Lai</t>
  </si>
  <si>
    <t>CC: Bác sĩ cấp cứu</t>
  </si>
  <si>
    <t>0003957/GL-CCHN</t>
  </si>
  <si>
    <t>Sở Y Tế Gia Lai</t>
  </si>
  <si>
    <t xml:space="preserve">Khám bệnh, chữa bệnh thuộc hệ Nội </t>
  </si>
  <si>
    <t>Võ Nhựt Nguyên</t>
  </si>
  <si>
    <t>0983678872</t>
  </si>
  <si>
    <t>321089519</t>
  </si>
  <si>
    <t xml:space="preserve">27/58/20/3 Bùi Tư Toàn, Phường An Lạc, Bình Tân, Tp.HCM </t>
  </si>
  <si>
    <t xml:space="preserve">Khoa Cấp cứu </t>
  </si>
  <si>
    <t>Bác sĩ chuyên khoa cấp I - Hồi sức cấp cứu</t>
  </si>
  <si>
    <t>GCN: Bồi dưỡng sau đại học về Điện tâm đồ</t>
  </si>
  <si>
    <t xml:space="preserve">BS.CKI </t>
  </si>
  <si>
    <t>010955/HCM-CCHN</t>
  </si>
  <si>
    <t>Đinh Duy Chinh</t>
  </si>
  <si>
    <t>0997905430</t>
  </si>
  <si>
    <t>164126278</t>
  </si>
  <si>
    <t>Ninh Bình</t>
  </si>
  <si>
    <t xml:space="preserve">Xuân Thới Thượng, Hóc Môn, Tp.HCM </t>
  </si>
  <si>
    <t xml:space="preserve">Bác sĩ Y Đa khoa </t>
  </si>
  <si>
    <t>Học Viện Quân Y</t>
  </si>
  <si>
    <t xml:space="preserve">0020977/HCM-CCHN
02/QĐ-SYT </t>
  </si>
  <si>
    <t>15/05/2014
02/01/2018</t>
  </si>
  <si>
    <t>Sở Y Tế TP.HCM
Sở Y Tế Bình Dương</t>
  </si>
  <si>
    <t>Photo
Photo</t>
  </si>
  <si>
    <t>Khám bệnh, chữa bệnh chuyên khoa Sản phụ khoa
Khám bệnh, chữa bệnh nội khoa, không làm thủ thuật chuyên khoa</t>
  </si>
  <si>
    <t xml:space="preserve">Lê Thanh Sơn </t>
  </si>
  <si>
    <t>0916291731</t>
  </si>
  <si>
    <t>023743507</t>
  </si>
  <si>
    <t xml:space="preserve">Tp.HCM </t>
  </si>
  <si>
    <t xml:space="preserve">Hồ Văn Tư, Trường Thọ, Thủ Đức, Tp.HCM </t>
  </si>
  <si>
    <t>Bác sĩ chuyên khoa cấp I - Nội tổng quát</t>
  </si>
  <si>
    <t>GCN: Cá thể hóa và phối hợp điều trị trong bệnh lý tim mạch - Cập nhật ACC, ESC 2017
CC: Điện tâm đồ và điều trị loạn nhịp tim
GCN: Siêu âm bụng tổng quát
GCN: Chẩn đoán và điều trị đồng nhiễm HBV/HIV</t>
  </si>
  <si>
    <t>009526/HCM-CCHN</t>
  </si>
  <si>
    <t>Hoàng Đình Cư</t>
  </si>
  <si>
    <t>0385512496</t>
  </si>
  <si>
    <t>230636110</t>
  </si>
  <si>
    <t>Thị Trấn Đắk Đoa, Huyện Đắk Đoa, Gia Lai</t>
  </si>
  <si>
    <t>Trường Đại học Y Dược - Đại học Huế</t>
  </si>
  <si>
    <t>CC: Hồi sức cấp cứu</t>
  </si>
  <si>
    <t>0002103/GL-CCHN</t>
  </si>
  <si>
    <t>Khám bệnh, chữa bệnh chữa bệnh Đa khoa</t>
  </si>
  <si>
    <t>0972860954</t>
  </si>
  <si>
    <t>215160784</t>
  </si>
  <si>
    <t xml:space="preserve">Hòa Phong, Nhơn Mỹ, An Nhơn, Bình Định </t>
  </si>
  <si>
    <t>B1</t>
  </si>
  <si>
    <t>Phan Thanh Ri</t>
  </si>
  <si>
    <t>0869978746</t>
  </si>
  <si>
    <t>363520165</t>
  </si>
  <si>
    <t>Hậu Giang</t>
  </si>
  <si>
    <t xml:space="preserve">Đông Phú, Châu Thành, Hậu Giang </t>
  </si>
  <si>
    <t>GCN: Siêu âm tổng quát</t>
  </si>
  <si>
    <t>001068/BD-CCHN</t>
  </si>
  <si>
    <t xml:space="preserve">Bình Dương </t>
  </si>
  <si>
    <t>Khám bệnh, chữa bệnh Nội khoa, không làm thủ thuật chuyên khoa</t>
  </si>
  <si>
    <t>Nguyễn Văn Chín</t>
  </si>
  <si>
    <t>0985030576</t>
  </si>
  <si>
    <t>023983331</t>
  </si>
  <si>
    <t xml:space="preserve">61/22 đường 417, tổ 9, ấp 5, Xã Phước Vĩnh An, </t>
  </si>
  <si>
    <t>36A</t>
  </si>
  <si>
    <t>0207151428</t>
  </si>
  <si>
    <t>ĐH Y Dược TP.HCM</t>
  </si>
  <si>
    <t>GCN: Tăng cường năng lực quản lý điều dưỡng
CC: Quản lý chất lượng bệnh viện
CC: KSNK dành cho nhân viên y tế
CC: An toàn người bệnh
GCN: ISO 15189:2012
CC: Y tế lao động</t>
  </si>
  <si>
    <t>2007-2014</t>
  </si>
  <si>
    <t>BV DK Củ Chi ( điều dưỡng cấp cứu)</t>
  </si>
  <si>
    <t>014275/HCM-CCHN</t>
  </si>
  <si>
    <t>QLCLBV</t>
  </si>
  <si>
    <t>09/04/2014</t>
  </si>
  <si>
    <t>16/07/2014</t>
  </si>
  <si>
    <t>2009-2013</t>
  </si>
  <si>
    <t>2012-2014</t>
  </si>
  <si>
    <t>27/12/2013</t>
  </si>
  <si>
    <t>Sở Y Tế Bến Tre</t>
  </si>
  <si>
    <t>ĐH Quốc Tế Hồng Bàng</t>
  </si>
  <si>
    <t>10/12/2013</t>
  </si>
  <si>
    <t>26/05/2014</t>
  </si>
  <si>
    <t xml:space="preserve">Trường Đại Học Y Khoa Phạm Ngọc Thạch </t>
  </si>
  <si>
    <t>348A</t>
  </si>
  <si>
    <t>Trung bình</t>
  </si>
  <si>
    <t xml:space="preserve">Ninh Thuận </t>
  </si>
  <si>
    <t>Trường Đại học Y Dược TP.HCM</t>
  </si>
  <si>
    <t>TP. HCM</t>
  </si>
  <si>
    <t xml:space="preserve">TBK </t>
  </si>
  <si>
    <t>Sở Y Tế Đồng Tháp</t>
  </si>
  <si>
    <t xml:space="preserve">TP.HCM </t>
  </si>
  <si>
    <t xml:space="preserve">Bình Thuận </t>
  </si>
  <si>
    <t xml:space="preserve">Trường Đại học Y Dược Tp.HCM </t>
  </si>
  <si>
    <t>Ấp Bến Đò 2, Xã Tân Phú Trung, Huyện Củ Chi, Tp. HCM</t>
  </si>
  <si>
    <t>Kỹ thuật viên</t>
  </si>
  <si>
    <t>KTV TC</t>
  </si>
  <si>
    <t>Bệnh Viện Nguyễn Tri Phương</t>
  </si>
  <si>
    <t>Trung cấp Y sỹ/Kỹ thuật nắn xương, trật khớp điều trị bảo tồn bằng băng bột</t>
  </si>
  <si>
    <t>Đặng Văn Hội</t>
  </si>
  <si>
    <t>0908460471
0945460471</t>
  </si>
  <si>
    <t>024911268</t>
  </si>
  <si>
    <t>Tổ 7, ấp Bàu Chứa, xã Nhuận Đức, Huyện Củ Chi, Tp.HCM</t>
  </si>
  <si>
    <t>Khoa Nội tổng quát</t>
  </si>
  <si>
    <t>Bác sĩ chuyên khoa cấp II - Nội khoa</t>
  </si>
  <si>
    <t>62A</t>
  </si>
  <si>
    <t>0204110711</t>
  </si>
  <si>
    <t>GCN: Siêu âm tổng quát 
GCN: Hoàn thành khóa tập huấn về tiêm chủng an toàn
CC: Quản lý chất lượng bệnh viện
GCN: Chẩn đoán điều trị bệnh viêm gan siêu vi - khóa nâng cao
GCN: Điều trị mề đay, Dị ứng đường hô hấp trên
GCN: Cập nhật bệnh lý đường tiêu hóa trên
GCN: Tiến độ mới về bệnh gan mật
CC: Sư phạm
CC: Quản lý bệnh viện</t>
  </si>
  <si>
    <t>2003-2014</t>
  </si>
  <si>
    <t>BVĐK KV Củ Chi</t>
  </si>
  <si>
    <t>0017892/HCM-CCHN</t>
  </si>
  <si>
    <t>10/02/2014</t>
  </si>
  <si>
    <t>Trung cấp</t>
  </si>
  <si>
    <t>Nguyễn Hữu Trí</t>
  </si>
  <si>
    <t>0932240511</t>
  </si>
  <si>
    <t>023453314</t>
  </si>
  <si>
    <t>97 Trần Văn Quang, Phường 10, Quận Tân Bình, Tp.HCM</t>
  </si>
  <si>
    <t>Bác sĩ chuyên khoa cấp I - Lão khoa</t>
  </si>
  <si>
    <t>Phó trưởng khoa</t>
  </si>
  <si>
    <t>18A</t>
  </si>
  <si>
    <t>0207222377</t>
  </si>
  <si>
    <t>Trường Đại Học y Dược Tp.HCM</t>
  </si>
  <si>
    <t>1998-2015</t>
  </si>
  <si>
    <t>Bệnh Viện Trưng Vương</t>
  </si>
  <si>
    <t>0016034/HCM-CCHN</t>
  </si>
  <si>
    <t>Hoàng Đình Thành</t>
  </si>
  <si>
    <t>0986684963</t>
  </si>
  <si>
    <t>025086008</t>
  </si>
  <si>
    <t>31/1 Lý Tuệ, P Tân Quý, Q. Tân Phú, Tp.HCM</t>
  </si>
  <si>
    <t>63A</t>
  </si>
  <si>
    <t>4804000891</t>
  </si>
  <si>
    <t>GCN: Hoàn thành khóa tập huấn về tiêm chủng an toàn
GCN: Chẩn đoán và điều trị bệnh viêm gan siêu vi Khóa nâng cao</t>
  </si>
  <si>
    <t>Bv Đa Khoa Khu Vực Củ Chi</t>
  </si>
  <si>
    <t>008491/HCM-CCHN</t>
  </si>
  <si>
    <t>14/05/2013</t>
  </si>
  <si>
    <t>Nguyễn Xuân Hùng (nghỉ kg lương 2N đến 29/11/2018)</t>
  </si>
  <si>
    <t>0908111971</t>
  </si>
  <si>
    <t>025518305</t>
  </si>
  <si>
    <t>279/5 Vĩnh Viễn, P.5, quận 10, Tp.HCM</t>
  </si>
  <si>
    <t>7914090723</t>
  </si>
  <si>
    <t>GCN: Siêu âm tim và bệnh lý tim mạch
GCN: Hoàn thành khóa tập huấn về tiêm chủng an toàn</t>
  </si>
  <si>
    <t>Pháp</t>
  </si>
  <si>
    <t>2002-2006</t>
  </si>
  <si>
    <t>Trung tâm y tế Quận 10</t>
  </si>
  <si>
    <t>006537/HCM-CCHN</t>
  </si>
  <si>
    <t>22/01/2013</t>
  </si>
  <si>
    <t xml:space="preserve">Đặng Minh Luân </t>
  </si>
  <si>
    <t>0906890906</t>
  </si>
  <si>
    <t>290789498</t>
  </si>
  <si>
    <t>008 Lô B, Chung cư Vườn Lài, Quận Tân Phú, Tp.HCM</t>
  </si>
  <si>
    <t>Trường đại học Y Dược TP.HCM</t>
  </si>
  <si>
    <t>Phòng Khám Đa kHoa Hoàn Mỹ SG, BV Columbia Asia, PKĐK Thành An</t>
  </si>
  <si>
    <t>0030947/HCM-CCHN</t>
  </si>
  <si>
    <t xml:space="preserve">Lưu Thị Hạnh </t>
  </si>
  <si>
    <t>0984541073</t>
  </si>
  <si>
    <t>025726898</t>
  </si>
  <si>
    <t>244 Phạm Đăng Giảng, P. Bình Hưng Hòa, Bình Tân, Tp.HCM</t>
  </si>
  <si>
    <t>Bác sĩ nội trú - Y học cổ truyền</t>
  </si>
  <si>
    <t>66A</t>
  </si>
  <si>
    <t>7913124242</t>
  </si>
  <si>
    <t>Đại Học Y Hà Nội</t>
  </si>
  <si>
    <t>GCN: Điều trị học
GCN: Bệnh học nội khoa
GCN: Phục hồi chức năng</t>
  </si>
  <si>
    <t>TOEFL 97</t>
  </si>
  <si>
    <t>Bv Bạch Mai; Bv Y học cổ truyền; Bv điều dưỡng - phục hồi chức năng tpHCM</t>
  </si>
  <si>
    <t>0034638/HCM-CCHN</t>
  </si>
  <si>
    <t>Khám bệnh, chữa bệnh bằng Y học cổ truyền</t>
  </si>
  <si>
    <t xml:space="preserve">Nguyễn Thị Thúy Vân </t>
  </si>
  <si>
    <t>0902848546</t>
  </si>
  <si>
    <t>271558752</t>
  </si>
  <si>
    <t>Ngọc Lâm 3, Phú Xuân, huyện Tân Phú, Đồng Nai</t>
  </si>
  <si>
    <t>7913078185</t>
  </si>
  <si>
    <t>Bệnh Viện cấp cứu Trưng Vương</t>
  </si>
  <si>
    <t>0024958/HCM-CCHN</t>
  </si>
  <si>
    <t>ICU chuyển sang</t>
  </si>
  <si>
    <t>Trần Minh Đông</t>
  </si>
  <si>
    <t>0912303638</t>
  </si>
  <si>
    <t>023323281</t>
  </si>
  <si>
    <t>105 Tân Quý, Phường Tân Quý, Quận Tân Phú, Tp.HCM</t>
  </si>
  <si>
    <t>17A</t>
  </si>
  <si>
    <t>0200051212</t>
  </si>
  <si>
    <t>GCN: Quản lý bênh viện
GCN: Chẩn đoán, điều trị bệnh viêm gan siêu vi B, C</t>
  </si>
  <si>
    <t>1993-2015</t>
  </si>
  <si>
    <t>001833/HCM-CCHN</t>
  </si>
  <si>
    <t>Nguyễn Thị Ái</t>
  </si>
  <si>
    <t>0934717177</t>
  </si>
  <si>
    <t>240700483</t>
  </si>
  <si>
    <t>Đăk Lăk</t>
  </si>
  <si>
    <t>Pơng Drang, Krông Buk, Đăk Lăk</t>
  </si>
  <si>
    <t>187A</t>
  </si>
  <si>
    <t>7911226031</t>
  </si>
  <si>
    <t>GCN: Kỹ thuật chọc hút tế bào bằng kim nhỏ ( FNA)
GCN: Điện tâm đồ, chẩn đoán và điều trị loạn nhịp tim
GCN: Định hướng chuyên khoa chẩn đoán hình ảnh K7
GCN: Siêu âm tim và bệnh lý tim mạch K29
GCN: Chẩn đoán, điều trị bệnh viêm gan siêu vi B, C</t>
  </si>
  <si>
    <t>Bệnh Viện Đại học Y Dược Hoàng Anh Gia Lai</t>
  </si>
  <si>
    <t>0003715/GL-CCHN</t>
  </si>
  <si>
    <t>Khám bệnh, chữa bệnh chuyên khoa nội tổng quát, chẩn đoán hình ảnh</t>
  </si>
  <si>
    <t xml:space="preserve">Nguyễn Văn Chiến </t>
  </si>
  <si>
    <t>01993037117</t>
  </si>
  <si>
    <t>273258626</t>
  </si>
  <si>
    <t>Bà Rịa - Vũng Tàu</t>
  </si>
  <si>
    <t>79/3 Xô Viết Nghệ Tĩnh, Phường 2, Vũng Tàu, Bà Rịa - Vũng Tàu</t>
  </si>
  <si>
    <t>261A</t>
  </si>
  <si>
    <t>7916229473</t>
  </si>
  <si>
    <t>Trường ĐH Y Dược Tp.HCM</t>
  </si>
  <si>
    <t>GCN: Nội soi dạ dày- tá tràng
GCN: Cấp cứu căn bản</t>
  </si>
  <si>
    <t>Bệnh Viện ĐK tỉnh Bình Dương</t>
  </si>
  <si>
    <t>0004818/BD-CCHN</t>
  </si>
  <si>
    <t>Hà Trần Thái Học</t>
  </si>
  <si>
    <t>0983999120</t>
  </si>
  <si>
    <t>025920179</t>
  </si>
  <si>
    <t>316/28/5 Tây Thạnh, Phường Tây Thạnh, Quận Tân Phú, Tp.HCM</t>
  </si>
  <si>
    <t>Thạc sĩ, Bác sĩ Nội khoa -Lão khoa</t>
  </si>
  <si>
    <t>262A</t>
  </si>
  <si>
    <t>7916229474</t>
  </si>
  <si>
    <t>2011;2015</t>
  </si>
  <si>
    <t>Đại Học Y dược Tp.HCM</t>
  </si>
  <si>
    <t>Phòng Khám - Bệnh Viện Quận Tân Phú</t>
  </si>
  <si>
    <t>0025398/HCM-CCHN</t>
  </si>
  <si>
    <t>Lê Thanh Tân</t>
  </si>
  <si>
    <t>0903040533</t>
  </si>
  <si>
    <t>341190104</t>
  </si>
  <si>
    <t>316 Tân Hòa Đông, P.Bình Trị Đông, Quận Bình Tân, TP.HCM</t>
  </si>
  <si>
    <t xml:space="preserve">Thạc sĩ Nội khoa  </t>
  </si>
  <si>
    <t>290A</t>
  </si>
  <si>
    <t>7908435603</t>
  </si>
  <si>
    <t>2007;2015</t>
  </si>
  <si>
    <t>2007-2016</t>
  </si>
  <si>
    <t>Bệnh Viện Thống Nhất, Bệnh Viện ĐK Khu vực Củ Chi</t>
  </si>
  <si>
    <t>0035798/HCM-CCHN</t>
  </si>
  <si>
    <t>Lê Thị Kim Tuyến</t>
  </si>
  <si>
    <t>0934005863</t>
  </si>
  <si>
    <t>023381921</t>
  </si>
  <si>
    <t>09</t>
  </si>
  <si>
    <t>69 Diên Hồng, Phường 01, Quận Bình Thạnh</t>
  </si>
  <si>
    <t>292A</t>
  </si>
  <si>
    <t>7910108912</t>
  </si>
  <si>
    <t>Trung Tâm Đào tạo Bồi dưỡng cán bộ Y tế TP.HCM</t>
  </si>
  <si>
    <t>GCN: Nội tiêu hóa</t>
  </si>
  <si>
    <t>2007-2009
2009-2014</t>
  </si>
  <si>
    <t>Bệnh viện Chợ Rẫy
Bệnh viện Trưng Vương</t>
  </si>
  <si>
    <t>013706/HCM-CCHN</t>
  </si>
  <si>
    <t>Nguyễn Ngọc Chín</t>
  </si>
  <si>
    <t>0983015697</t>
  </si>
  <si>
    <t>024638820</t>
  </si>
  <si>
    <t>14</t>
  </si>
  <si>
    <t xml:space="preserve">1113/54D, KP3, P. Phú Thuận, Q.7, Tp.HCM </t>
  </si>
  <si>
    <t>933A</t>
  </si>
  <si>
    <t>0205067265</t>
  </si>
  <si>
    <t>GCN: Nội soi thực quản - dạ dày- tá tràng
GCN: Siêu âm tổng quát K17</t>
  </si>
  <si>
    <t>010935/HCM-CCHN</t>
  </si>
  <si>
    <t>Đào Thanh Hiệp</t>
  </si>
  <si>
    <t>0984713505</t>
  </si>
  <si>
    <t>264302545</t>
  </si>
  <si>
    <t xml:space="preserve">An Hải, Ninh Phước, Ninh Thuận </t>
  </si>
  <si>
    <t xml:space="preserve">Khoa Nội tổng quát </t>
  </si>
  <si>
    <t>CC: Hồi sức cấp cứu tim mạch
GCN: Siêu âm bụng tổng quát
GCN: Vai trò thuốc bảo vệ niêm mạc có hoạt tính kháng viêm trong điều trị viêm loét đường tiêu hóa
GCN: Ứng dụng và vai trò của Fibroscan trong bệnh lý gan
GCN: Tiêm chủng an toàn
GCN: Hội thảo cập nhật kiến thức trong thực hành y học gia đình chuyên đề tiêu hóa
GCN: Cập nhật khuyến cáo điều trị đái tháo đường theo IDF 2013</t>
  </si>
  <si>
    <t>2012-8/2017</t>
  </si>
  <si>
    <t>Bệnh viện Quận 2</t>
  </si>
  <si>
    <t>0024760/HCM-CCHN</t>
  </si>
  <si>
    <t>Lâm Thị Si Mai</t>
  </si>
  <si>
    <t>0961989571</t>
  </si>
  <si>
    <t>365802659</t>
  </si>
  <si>
    <t>Sóc Trăng</t>
  </si>
  <si>
    <t xml:space="preserve">Vĩnh Thành, Vĩnh Phước, Vĩnh Châu, Sóc Trăng </t>
  </si>
  <si>
    <t xml:space="preserve">Sóc Trăng </t>
  </si>
  <si>
    <t>Trường Đại Học Y Dược TP.HCM</t>
  </si>
  <si>
    <t>04422/ST-CCHN</t>
  </si>
  <si>
    <t xml:space="preserve">Sở Y Tế Sóc Trăng </t>
  </si>
  <si>
    <t>Bản chinh</t>
  </si>
  <si>
    <t>Khám bệnh, chữa bệnh chuyên khoa Nội - Nhiễm</t>
  </si>
  <si>
    <t xml:space="preserve">Lê Phi Hùng </t>
  </si>
  <si>
    <t>0972023115</t>
  </si>
  <si>
    <t>381223603</t>
  </si>
  <si>
    <t>Cà Mau</t>
  </si>
  <si>
    <t>Tổ 9, Khu phố 2, Thị trấn Củ Chi, TP.HCM</t>
  </si>
  <si>
    <t>Trường Đại học Y Dược Huế</t>
  </si>
  <si>
    <t>0016459/HCM-CCHN</t>
  </si>
  <si>
    <t xml:space="preserve">Hoàng Văn Thuận </t>
  </si>
  <si>
    <t>0972737957</t>
  </si>
  <si>
    <t>035085002483</t>
  </si>
  <si>
    <t>54 Khu phố 3, Tân Chánh Hiệp, Quận 12, Tp.HCM</t>
  </si>
  <si>
    <t>Trường Đại học Y dược TP.HCM</t>
  </si>
  <si>
    <t>039756/HCM-CCHN</t>
  </si>
  <si>
    <t xml:space="preserve">Dương Xuân Công </t>
  </si>
  <si>
    <t>0977945468</t>
  </si>
  <si>
    <t>381535519</t>
  </si>
  <si>
    <t>Phường 5, Cà Mau, Cà Mau</t>
  </si>
  <si>
    <t>GCN: Tích tuổi học và lão khoa
GCN: Chuyên đề "Đột quỵ, Sa sút trí tuệ, Động kinh, Rối loạn vận động, bệnh lý thần kinh, Chóng mặt, Đau và Bệnh lý thần kinh cơ</t>
  </si>
  <si>
    <t>004656/BRVT-CCHN</t>
  </si>
  <si>
    <t>Sở Y Tế Bà Rịa Vũng Tàu</t>
  </si>
  <si>
    <t>Khám chữa bệnh Nội tổng hợp</t>
  </si>
  <si>
    <t xml:space="preserve">Võ Thị Huyền Trang </t>
  </si>
  <si>
    <t>01694323613</t>
  </si>
  <si>
    <t>301105864</t>
  </si>
  <si>
    <t xml:space="preserve">Nguyễn Tán, Nhơn Hòa Lập, Tân Thạnh, Long An </t>
  </si>
  <si>
    <t>31/11/2018</t>
  </si>
  <si>
    <t>GCN: Thực hành đọc điện tâm đồ &amp; Siêu âm tim</t>
  </si>
  <si>
    <t>001692/LA-CCHN</t>
  </si>
  <si>
    <t>Khám bệnh, chữa bệnh Nội khoa</t>
  </si>
  <si>
    <t xml:space="preserve">Nguyễn Chí Thành </t>
  </si>
  <si>
    <t>0365185538</t>
  </si>
  <si>
    <t xml:space="preserve">Long Bình, Long Thành Nam, Hòa Thành, Tây Ninh </t>
  </si>
  <si>
    <t xml:space="preserve">Bác sĩ Y khoa </t>
  </si>
  <si>
    <t>B2</t>
  </si>
  <si>
    <t>Đặng Hoàng Phương</t>
  </si>
  <si>
    <t>0979034335</t>
  </si>
  <si>
    <t>245004121</t>
  </si>
  <si>
    <t>Đắk Lao, Đắk Mil, Đắk Nông</t>
  </si>
  <si>
    <t xml:space="preserve">Bác sĩ Đa khoa </t>
  </si>
  <si>
    <t xml:space="preserve">Học viện Quân Y </t>
  </si>
  <si>
    <t>CC: Khóa đào tạo và kíp phẫu thuật và gây mê hồi sức trong cấp cứu sản phụ khoa
CC: Cấp cứu chấn thương chỉnh hình
GCN: Chấn thương chỉnh hình cơ bản</t>
  </si>
  <si>
    <t>000396/ĐNO-CCHN</t>
  </si>
  <si>
    <t xml:space="preserve">Khám, chữa bệnh nội khoa </t>
  </si>
  <si>
    <t xml:space="preserve">Nguyễn Thị Thu Hồng </t>
  </si>
  <si>
    <t>0934036169</t>
  </si>
  <si>
    <t>023565540</t>
  </si>
  <si>
    <t>30/4D, ấp Mới 1, xã Tân Xuân, huyện Hóc Môn,Tp.HCM</t>
  </si>
  <si>
    <t>0205290206</t>
  </si>
  <si>
    <t>GCN: Tăng cường năng lực quản lý điều dưỡng
GCN: Hoàn thành khóa tập huấn về tiêm chủng an toàn
CC: Quản lý chất lượng bệnh viện
CC: KSNK dành cho nhân viên y tế 
GCN: Tư vấn truyền thông sức khỏe về nuôi con bằng sữa mẹ
GCN: Lớp tập huấn điều dưỡng nhi khoa
CC: Dinh dưỡng nhi khoa
CC: An toàn người bệnh</t>
  </si>
  <si>
    <t>2005 - 2011</t>
  </si>
  <si>
    <t>BV Nhi Đồng</t>
  </si>
  <si>
    <t>014656/HCM-CCHN</t>
  </si>
  <si>
    <t>24/12/2013</t>
  </si>
  <si>
    <t>Nhi chuyển sang</t>
  </si>
  <si>
    <t>Quảng Ngãi</t>
  </si>
  <si>
    <t>22/04/2014</t>
  </si>
  <si>
    <t>Quảng Trị</t>
  </si>
  <si>
    <t>Đã báo SYT 15/04/2016</t>
  </si>
  <si>
    <t>Hòa Hưng, Cái Bè, Tiền Giang</t>
  </si>
  <si>
    <t>Ấp Thượng, xã Tân Thông Hội, huyện Củ Chi, Tp.HCM</t>
  </si>
  <si>
    <t>14/04/2014</t>
  </si>
  <si>
    <t>Thanh Hóa</t>
  </si>
  <si>
    <t>2013-2015</t>
  </si>
  <si>
    <t xml:space="preserve">Cử nhân điều dưỡng </t>
  </si>
  <si>
    <t>352A</t>
  </si>
  <si>
    <t>Đắk Lắk</t>
  </si>
  <si>
    <t>Sở Y Tế Đắk Lắk</t>
  </si>
  <si>
    <t>Tịnh Bình, Sơn Tịnh, Quảng Ngãi</t>
  </si>
  <si>
    <t>TP. Hồ Chí Minh</t>
  </si>
  <si>
    <t xml:space="preserve">Nguyễn Quang Minh </t>
  </si>
  <si>
    <t>0903368064
0972194064</t>
  </si>
  <si>
    <t>021696296</t>
  </si>
  <si>
    <t>37/13 Nghĩa Hòa, Phường 6, Q. Tân Bình, Tp.HCM</t>
  </si>
  <si>
    <t>Khoa Nội hô hấp</t>
  </si>
  <si>
    <t>Bác sĩ chuyên khoa cấp II - Lão khoa</t>
  </si>
  <si>
    <t>0296268852</t>
  </si>
  <si>
    <t>GCN: Quản lý bệnh viện
CC: Quản lý chất lượng bệnh viện</t>
  </si>
  <si>
    <t>1995-2014</t>
  </si>
  <si>
    <t>Bệnh Viện Thống Nhất</t>
  </si>
  <si>
    <t>004512/BYT-CCHN</t>
  </si>
  <si>
    <t>Bộ Y Tế</t>
  </si>
  <si>
    <t>Phạm Khắc Tường</t>
  </si>
  <si>
    <t>0938613397</t>
  </si>
  <si>
    <t>0235006633</t>
  </si>
  <si>
    <t>84/5B Trung Chánh 1, Trung Chánh, Hóc Môn, Tp.HCM</t>
  </si>
  <si>
    <t>Bác sĩ chuyên khoa cấp I - Lao và Bệnh phổi</t>
  </si>
  <si>
    <t>0207299892</t>
  </si>
  <si>
    <t>0017941/HCM-CCHN</t>
  </si>
  <si>
    <t>Lý Hòa Bình</t>
  </si>
  <si>
    <t>0914807100</t>
  </si>
  <si>
    <t>025093852</t>
  </si>
  <si>
    <t>207/31/12 Trần Bình Trọng, Phường 3, Quận 5, Tp.HCM</t>
  </si>
  <si>
    <t>Bác sĩ chuyên khoa cấp I - Lao</t>
  </si>
  <si>
    <t>0204015589</t>
  </si>
  <si>
    <t>GCN: siêu âm thực hành
GCN: hóa sinh lâm sàn sau đại học</t>
  </si>
  <si>
    <t>2003-2015</t>
  </si>
  <si>
    <t>Bệnh Viện ĐKKV Thủ Đức; Bệnh Viện Phạm Ngọc Thạch</t>
  </si>
  <si>
    <t>006464/HCM-CCHN</t>
  </si>
  <si>
    <t>Lê Trần Thiện Luân</t>
  </si>
  <si>
    <t>0908118566
0982464136</t>
  </si>
  <si>
    <t>025764059</t>
  </si>
  <si>
    <t>314 Lô D Chung cư Sơn Kỳ, Phường Sơn Kỳ, Quận Tân Phú, Tp.HCM</t>
  </si>
  <si>
    <t>Thạc sĩ, Bác sĩ Nội khoa</t>
  </si>
  <si>
    <t>239A</t>
  </si>
  <si>
    <t>7913223867</t>
  </si>
  <si>
    <t>GCN: tư vấn cai nghiện thuốc lá bằng phương pháp không dùng thuốc
GCN: quản lý hen suyễn và bệnh phổi tắc nghẽn mạn tính trong cộng đồng
GCN: tư vấn cai nghiện thuốc lá có dùng thuốc
GCN: dinh dưỡng lâm sàng cơ bản</t>
  </si>
  <si>
    <t>1995-2015</t>
  </si>
  <si>
    <t>Bệnh Viện tỉnh Ninh Thuận; Phòng khám Cộng Hòa; BV Quận Tân Phú</t>
  </si>
  <si>
    <t>005773/HCM-CCHN</t>
  </si>
  <si>
    <t xml:space="preserve">Nguyễn Huỳnh Kim Ngân </t>
  </si>
  <si>
    <t>0903260701</t>
  </si>
  <si>
    <t>023729793</t>
  </si>
  <si>
    <t xml:space="preserve">43/30, KP4, Phường Tân Chánh Hiệp, Quận 12, Tp.HCM </t>
  </si>
  <si>
    <t>2009-2016</t>
  </si>
  <si>
    <t>Bệnh viện Đa khoa Khu vực Củ Chi</t>
  </si>
  <si>
    <t>014299/HCM-CCHN</t>
  </si>
  <si>
    <t>Trần Kim Kha</t>
  </si>
  <si>
    <t>0983640709</t>
  </si>
  <si>
    <t>025720900</t>
  </si>
  <si>
    <t>740/13 Quốc Lộ 13, P. Hiệp Bình Phước, Q. Thủ Đức, Tp.HCM</t>
  </si>
  <si>
    <t>Bác sĩ chuyên khoa cấp I - Lao và bệnh phổi</t>
  </si>
  <si>
    <t>7909052874</t>
  </si>
  <si>
    <t>012612/HCM-CCHN</t>
  </si>
  <si>
    <t>Sở Y Tế Tp.HCM</t>
  </si>
  <si>
    <t xml:space="preserve">Du Văn Dũng </t>
  </si>
  <si>
    <t>0946127360</t>
  </si>
  <si>
    <t>021226453</t>
  </si>
  <si>
    <t>187 Lầu 4, Lương Như Học, P11, Q5, TP.HCM</t>
  </si>
  <si>
    <t>Bác sĩ chuyên khoa cấp II - Lao</t>
  </si>
  <si>
    <t>1990-10/2017</t>
  </si>
  <si>
    <t>Bệnh Viện Phạm Ngọc Thạch</t>
  </si>
  <si>
    <t>009663/HCM-CCHN</t>
  </si>
  <si>
    <t>Khám bệnh, chữa bệnh chuyên khoa Lao &amp; Bệnh phối</t>
  </si>
  <si>
    <t>Nguyễn Thị Mỹ</t>
  </si>
  <si>
    <t>0979281707</t>
  </si>
  <si>
    <t>066185000210</t>
  </si>
  <si>
    <t>69/5H Mỹ Hòa 1, Trung Chánh, Hóc Môn, Tp.HCM</t>
  </si>
  <si>
    <t xml:space="preserve">GCN: Siêu âm bụng tổng quát
GCN: Bệnh lý ở người cao tuổi
GCN: Những tiến bộ trong điều trị bệnh tiêu hóa trên - cập nhật từ các hội nghị thế giới và khu vực
GCN: Hội nội tiết và Đái tháo đường Việt Nam
GCN: Những tiến bộ trong điều trị bệnh lý tiêu hóa trên - cập nhật từ tuần lễ tiêu hóa Mỹ 2017
GCN: Hội nghị quản lý Hen - COPD trong cộng đồng năm 2016
</t>
  </si>
  <si>
    <t>2014-Nay</t>
  </si>
  <si>
    <t>Bệnh viện Đa khoa KV Hóc Môn</t>
  </si>
  <si>
    <t>0022798/HCM-CCHN</t>
  </si>
  <si>
    <t>Hoàng Thái Dương</t>
  </si>
  <si>
    <t>0905924314</t>
  </si>
  <si>
    <t>211841285</t>
  </si>
  <si>
    <t xml:space="preserve">Dương Liễu Tây, Bình Dương, Phù Mỹ, Bình Định </t>
  </si>
  <si>
    <t>Bác sĩ đa khoa</t>
  </si>
  <si>
    <t>GCN: Định hướng Nội tim mạch</t>
  </si>
  <si>
    <t>0018012/BYT-CCHN</t>
  </si>
  <si>
    <t>Khám bệnh, chữa bệnh chuyên khoa Nội tổng hợp, Hồi sức cấp cứu</t>
  </si>
  <si>
    <t xml:space="preserve">Nguyễn Thị Hà </t>
  </si>
  <si>
    <t>0967749330</t>
  </si>
  <si>
    <t>030186003820</t>
  </si>
  <si>
    <t xml:space="preserve">Hải Dương </t>
  </si>
  <si>
    <t xml:space="preserve">Tân Kỳ, Tứ Kỳ, Hải Dương </t>
  </si>
  <si>
    <t>Thạc sĩ Y học - Lao</t>
  </si>
  <si>
    <t>GCN: Nội soi phế quản</t>
  </si>
  <si>
    <t xml:space="preserve">0025593/BYT-CCHN </t>
  </si>
  <si>
    <t>Khám bệnh, chữa bệnh chuyên khoa Nội Hô hấp</t>
  </si>
  <si>
    <t>Trần Lan Anh</t>
  </si>
  <si>
    <t>0937904014</t>
  </si>
  <si>
    <t>024327915</t>
  </si>
  <si>
    <t xml:space="preserve">Dương Quảng Hàm, P.6, Q. Gò Vấp, Tp.HCM </t>
  </si>
  <si>
    <t>31/11/18</t>
  </si>
  <si>
    <t>040739/HCM-CCHM</t>
  </si>
  <si>
    <t xml:space="preserve">Huỳnh Thị Thu Thủy </t>
  </si>
  <si>
    <t>0909105067</t>
  </si>
  <si>
    <t>211548317</t>
  </si>
  <si>
    <t>178 đường Tân Quý, Phường Tân Quý, Quận Tân Phú,Tp.HCM</t>
  </si>
  <si>
    <t>0202059763</t>
  </si>
  <si>
    <t>ĐH Quốc tế Hồng Bàng</t>
  </si>
  <si>
    <t>GCN: tăng cường năng lực quản lý điều dưỡng
GCN: tiêm chủng an toàn
CC: KSNK dành cho nhân viên y tế</t>
  </si>
  <si>
    <t>2004-2013</t>
  </si>
  <si>
    <t>Khoa HSTC; Khoa Nội tiết; Khoa CTCH BV Thủ Đức</t>
  </si>
  <si>
    <t>0018482/HCM-CCHN</t>
  </si>
  <si>
    <t>27/02/2014</t>
  </si>
  <si>
    <t>Phòng Điều dưỡng chuyển sang</t>
  </si>
  <si>
    <t>10/04/2014</t>
  </si>
  <si>
    <t>03/09/2014</t>
  </si>
  <si>
    <t>Hà Nội</t>
  </si>
  <si>
    <t>Nguyễn Thị Phương Thảo</t>
  </si>
  <si>
    <t>01/08/2014</t>
  </si>
  <si>
    <t>Khánh Hòa</t>
  </si>
  <si>
    <t>Sở Y Tế Khánh Hòa</t>
  </si>
  <si>
    <t>An Giang</t>
  </si>
  <si>
    <t xml:space="preserve">Trường Đại học Quốc tế Hồng Bàng </t>
  </si>
  <si>
    <t>Đỗ Chiêu Phát</t>
  </si>
  <si>
    <t>0913140877</t>
  </si>
  <si>
    <t>021456050</t>
  </si>
  <si>
    <t>8/78 Lê Lai, Thị trấn Hóc Môn, huyện Hóc Môn, Tp.HCM</t>
  </si>
  <si>
    <t>Khoa Nội tim mạch</t>
  </si>
  <si>
    <t>98A</t>
  </si>
  <si>
    <t>0296259081</t>
  </si>
  <si>
    <t>2009 (TN chuyên khoa I)</t>
  </si>
  <si>
    <t>Trường Đại Học Y Dược Huế</t>
  </si>
  <si>
    <t>CC: Quản lý chất lượng bệnh viện
GCN: Bồi dưỡng kiến thức Nhà nước chương trình chuyên viên
GCN: Siêu âm tim- Doppler Echocardiographie - Doppler
GCN: Siêu âm thực hành K28
CC: Quản lý bệnh viện</t>
  </si>
  <si>
    <t>1989-2014</t>
  </si>
  <si>
    <t>Bệnh Viện Cấp Cứu trưng Vương</t>
  </si>
  <si>
    <t>001145/HCM-CCHN</t>
  </si>
  <si>
    <t>Khám bệnh, chữa bệnh chuyên khoa nội</t>
  </si>
  <si>
    <t xml:space="preserve">Ngô Hàng Vinh </t>
  </si>
  <si>
    <t>0989809071</t>
  </si>
  <si>
    <t>024917637</t>
  </si>
  <si>
    <t>617 Lô B Chung cư Sư Vạn Hạnh, Phường 9, Quận 5, Tp.HCM</t>
  </si>
  <si>
    <t>Thạc sĩ, Bác sĩ Y học</t>
  </si>
  <si>
    <t>7912198830</t>
  </si>
  <si>
    <t>GCN: Siêu âm tổng quát K1
GCN: Kiến tập Tim mạch can thiệp
GCN: Siêu âm tim - mạch máu
CC: Quản lý bệnh viện
CC: Quản lý chất lượng bệnh viện</t>
  </si>
  <si>
    <t>2011-2015</t>
  </si>
  <si>
    <t>0018032/BYT-CCHN</t>
  </si>
  <si>
    <t>Khám bệnh, chữa bệnh chuyên khoa nội tim mạch</t>
  </si>
  <si>
    <t>Trần Phương Giang</t>
  </si>
  <si>
    <t>01689791926</t>
  </si>
  <si>
    <t>290740353</t>
  </si>
  <si>
    <t>401 Long Châu, Long Khánh, Bến Cầu, Tây Ninh</t>
  </si>
  <si>
    <t>25A</t>
  </si>
  <si>
    <t>17/06/2014</t>
  </si>
  <si>
    <t>7910052098</t>
  </si>
  <si>
    <t>GCN: Siêu âm tổng quát K19
GCN: Siêu âm tim K43</t>
  </si>
  <si>
    <t>2009-2014</t>
  </si>
  <si>
    <t>Bệnh Viện Quân Dân Miền Đông, BVĐKKV Củ Chi</t>
  </si>
  <si>
    <t>010940/HCM-CCHN</t>
  </si>
  <si>
    <t>12/11/2013</t>
  </si>
  <si>
    <t xml:space="preserve">Phan Thị Như Ngọc </t>
  </si>
  <si>
    <t>0979074141</t>
  </si>
  <si>
    <t>024860559</t>
  </si>
  <si>
    <t>164/1 Ấp Trung Chánh 2, xã Trung Chánh, huyện Hóc Môn, Tp.HCM</t>
  </si>
  <si>
    <t>28A</t>
  </si>
  <si>
    <t>0206286199</t>
  </si>
  <si>
    <t>GCN: Siêu âm tim và bệnh lý tim mạch</t>
  </si>
  <si>
    <t>1997-2015</t>
  </si>
  <si>
    <t>Bệnh Viện Chợ Rẫy; BVĐK Vạn Xuân; BV Thống Nhất; Phòng khám ĐK Anh Dũng</t>
  </si>
  <si>
    <t>0025417/HCM-CCHN</t>
  </si>
  <si>
    <t>Từ Đỗ Anh Huy</t>
  </si>
  <si>
    <t>0918004428</t>
  </si>
  <si>
    <t>273500279</t>
  </si>
  <si>
    <t>457 Bùi Thị Điệt, Ấp 3, xã Phạm Văn Cội, huyện Củ Chi, Tp.HCM</t>
  </si>
  <si>
    <t>29A</t>
  </si>
  <si>
    <t>5105010433</t>
  </si>
  <si>
    <t>GCN: Định hướng chuyên khoa chẩn đoán hình ảnh K9
GCN: Bồi dưỡng sau đại học về Điện tâm đồ</t>
  </si>
  <si>
    <t>Toeic 505</t>
  </si>
  <si>
    <t>2007-2015</t>
  </si>
  <si>
    <t>Trung Tâm Y Tế - TX Bà Rịa Vũng Tàu</t>
  </si>
  <si>
    <t>000651/BRVT-CCHN</t>
  </si>
  <si>
    <t>Nguyễn Thị Nam Phương</t>
  </si>
  <si>
    <t>0989009405</t>
  </si>
  <si>
    <t>Phú Mỹ Hạ, Phú Thọ, Phú Tân, An Giang</t>
  </si>
  <si>
    <t>Thạc sĩ Bác sĩ - Nội khoa</t>
  </si>
  <si>
    <t>7915189957</t>
  </si>
  <si>
    <t>GCN: Điện tâm đồ - chẩn đoán và điều trị loạn nhịp tim K6
GCN: Siêu âm tim K40 (Phối hợp với Viện tim</t>
  </si>
  <si>
    <t>2014-2015</t>
  </si>
  <si>
    <t>0004868/AG-CCHN</t>
  </si>
  <si>
    <t>Sở Y Tế An Giang</t>
  </si>
  <si>
    <t xml:space="preserve">Châu Thị Anh </t>
  </si>
  <si>
    <t>0938662121</t>
  </si>
  <si>
    <t>022702161</t>
  </si>
  <si>
    <t>42/5 Ấp Chánh 2, xã Tân Xuân, huyện Hóc Môn, Tp.HCM</t>
  </si>
  <si>
    <t>Bác sĩ chuyên khoa cấp II - Quản lý Y tế</t>
  </si>
  <si>
    <t>GCN: Tham gia khóa sôi cổ tử cong
GCN: Bồi dưỡng kiến thức Quản lý Nhà nước
GCN: Dinh dưỡng lâm sàn</t>
  </si>
  <si>
    <t>Toefl 430</t>
  </si>
  <si>
    <t>1989-2015</t>
  </si>
  <si>
    <t>Trung Tâm Y tế Quận 3; Trung tâm Y tế huyện Hóc Môn; Bệnh Viện Tư Nhân Vạn Phúc, Bình Dương</t>
  </si>
  <si>
    <t>010013/HMC-CCHN</t>
  </si>
  <si>
    <t>Nguyễn Công Vân</t>
  </si>
  <si>
    <t>0966895008</t>
  </si>
  <si>
    <t>022983480</t>
  </si>
  <si>
    <t>242 Ấp 7 Đông Thạnh, huyện Hóc Môn, Tp.HCM</t>
  </si>
  <si>
    <t>Thạc sĩ, Bác sĩ - Nội tổng quát</t>
  </si>
  <si>
    <t>265A</t>
  </si>
  <si>
    <t>0203314318</t>
  </si>
  <si>
    <t>Đại Học Y Khoa Phạm Ngọc Thạch</t>
  </si>
  <si>
    <t>GCN: Định hướng chuyên khoa nội tim mạch
GCN: Lớp cấp cứu tim mạch nâng cao-chương trình đào tạo trong nước JICA2005
GCN: Siêu âm tim và bệnh lý tim mạch K25
GCN: Siêu âm tổng quát thực hành</t>
  </si>
  <si>
    <t>004545/BYT-CCHN</t>
  </si>
  <si>
    <t>Nguyễn Thị Thùy Dương</t>
  </si>
  <si>
    <t>0909619290</t>
  </si>
  <si>
    <t>024125001</t>
  </si>
  <si>
    <t>226A</t>
  </si>
  <si>
    <t>7912300756</t>
  </si>
  <si>
    <t>2012;2016</t>
  </si>
  <si>
    <t>0018508/HCM-CCHN</t>
  </si>
  <si>
    <t>Nguyễn Huy Hiển</t>
  </si>
  <si>
    <t>0975511812</t>
  </si>
  <si>
    <t>024089601</t>
  </si>
  <si>
    <t xml:space="preserve">501B Đoàn Văn Bơ, Phường 13, Quận 4, Tp.HCM </t>
  </si>
  <si>
    <t>7913014340</t>
  </si>
  <si>
    <t>GCN: Học khóa điện tâm đồ
GCN: Siêu âm bụng tổng quát
CC: Siêu âm tim</t>
  </si>
  <si>
    <t>0023526/HCM-CCHN</t>
  </si>
  <si>
    <t>Đặng Đồng Quốc Chí</t>
  </si>
  <si>
    <t>0937877002</t>
  </si>
  <si>
    <t>082088000157</t>
  </si>
  <si>
    <t>09.06 B1 C/c Tân Mai, Tân Tạo, Bình Tân, Tp.HCM</t>
  </si>
  <si>
    <t>Thạc sĩ, bác sĩ chuyên ngành Lão khoa</t>
  </si>
  <si>
    <t>CCĐT: Siêu âm tim</t>
  </si>
  <si>
    <t>038209/HCM-CCHN</t>
  </si>
  <si>
    <t xml:space="preserve">Hà Văn Minh </t>
  </si>
  <si>
    <t>0962807725</t>
  </si>
  <si>
    <t>285360555</t>
  </si>
  <si>
    <t>Bình Phước</t>
  </si>
  <si>
    <t>Phước Tân, Bình Tân, Phú Riềng, Bình Phước</t>
  </si>
  <si>
    <t>Nguyễn Hữu Phúc</t>
  </si>
  <si>
    <t>0932710800</t>
  </si>
  <si>
    <t>022590562</t>
  </si>
  <si>
    <t>78/1 Vạn Hạnh, xã Trung Chánh, huyện Hóc Môn, Tp.HCM</t>
  </si>
  <si>
    <t xml:space="preserve">GCN: Siêu âm tim và Bệnh lý tim mạch </t>
  </si>
  <si>
    <t>Pháp B</t>
  </si>
  <si>
    <t>002398/HCM-CCHN</t>
  </si>
  <si>
    <t>BC = flie vban
NTM chuyển sang</t>
  </si>
  <si>
    <t xml:space="preserve">Võ Nhất Trí </t>
  </si>
  <si>
    <t>0906476110</t>
  </si>
  <si>
    <t>221167863</t>
  </si>
  <si>
    <t>Phú Yên</t>
  </si>
  <si>
    <t>Phước Thịnh, Hòa Bình 2, Tuy Hòa, Phú Yên</t>
  </si>
  <si>
    <t xml:space="preserve">Khoa Nội tim mạch </t>
  </si>
  <si>
    <t xml:space="preserve">Thạc sĩ chuyên ngành Nội khoa </t>
  </si>
  <si>
    <t xml:space="preserve">Trường Đại học Y dược TP.HCM </t>
  </si>
  <si>
    <t>040162/HCM-CCHN</t>
  </si>
  <si>
    <t>Nguyễn Thị Hồng Loan</t>
  </si>
  <si>
    <t>01683484224</t>
  </si>
  <si>
    <t>241114307</t>
  </si>
  <si>
    <t>Tân Hà 2, P. Thống Nhất, Tx. Buôn Hồ, tỉnh Đắk Lắk</t>
  </si>
  <si>
    <t>CC: Hồi sức tim phổi cơ bản</t>
  </si>
  <si>
    <t>006763/ĐL-CCHN</t>
  </si>
  <si>
    <t>Khám bệnh, chữa bệnh chuyên khoa Nội</t>
  </si>
  <si>
    <t xml:space="preserve">Đoàn Quang Trường </t>
  </si>
  <si>
    <t>01645191123</t>
  </si>
  <si>
    <t>191825036</t>
  </si>
  <si>
    <t>Quảng Vinh, Quảng Điền, Thừa Thiên Huế</t>
  </si>
  <si>
    <t xml:space="preserve">Hồ Công Hậu (chưa nộp bằng TN ĐH) </t>
  </si>
  <si>
    <t>0934669235</t>
  </si>
  <si>
    <t>301517706</t>
  </si>
  <si>
    <t xml:space="preserve">Trương Thị Tường Vi </t>
  </si>
  <si>
    <t>0905757314</t>
  </si>
  <si>
    <t>205862008</t>
  </si>
  <si>
    <t xml:space="preserve">Thôn 2, Bình Đình Bắc, Thăng Bình, Quảng Nam </t>
  </si>
  <si>
    <t>Hà Hữu Phúc</t>
  </si>
  <si>
    <t>0907478182</t>
  </si>
  <si>
    <t>024155479</t>
  </si>
  <si>
    <t>1197 Ấp Phú An, Xã Phú Hòa Đông, huyện Củ Chi, Tp.HCM</t>
  </si>
  <si>
    <t>110A</t>
  </si>
  <si>
    <t>0207150451</t>
  </si>
  <si>
    <t>Trung Tâm ĐT&amp;BD Cán Bộ Y Tế TP.HCM</t>
  </si>
  <si>
    <t>GCN: Tăng cường năng lực quản lý điều dưỡng
CC: KSNK dành cho nhân viên y tế
CC: An toàn người bệnh</t>
  </si>
  <si>
    <t>2007-2010</t>
  </si>
  <si>
    <t>014315/HCM-CCHN</t>
  </si>
  <si>
    <t>GCN: Hoàn thành khóa tập huấn về tiêm chủng an toàn</t>
  </si>
  <si>
    <t>26/07/2014</t>
  </si>
  <si>
    <t>Kon Tum</t>
  </si>
  <si>
    <t>241A</t>
  </si>
  <si>
    <t>Khoa Nội thần kinh</t>
  </si>
  <si>
    <t>Nguyễn Thị Hiền</t>
  </si>
  <si>
    <t>Kiên Giang</t>
  </si>
  <si>
    <t xml:space="preserve">Trần Quý Cầu </t>
  </si>
  <si>
    <t>0908195589</t>
  </si>
  <si>
    <t>024596193</t>
  </si>
  <si>
    <t>156 Tân Hương, P. Tân Quý; Quận Bình Thạnh, TpHCM</t>
  </si>
  <si>
    <t xml:space="preserve">Khoa Nội nội tiết </t>
  </si>
  <si>
    <t>Bác sĩ chuyên khoa cấp I - Nội tiết</t>
  </si>
  <si>
    <t>99A</t>
  </si>
  <si>
    <t>0205379430</t>
  </si>
  <si>
    <t>Đại Học Y Dược TP.HCM</t>
  </si>
  <si>
    <t>CC: Quản lý bệnh viện
CC: Quản lý chất lượng bệnh viện</t>
  </si>
  <si>
    <t>2005-2014</t>
  </si>
  <si>
    <t>011400/HCM-CCHN</t>
  </si>
  <si>
    <t>28/11/2013</t>
  </si>
  <si>
    <t>Khám bệnh, chữa bệnh chuyên khoa nội tổng hợp, nội tiết</t>
  </si>
  <si>
    <t>NTM chuyển sang</t>
  </si>
  <si>
    <t>Nguyễn Ngọc Lành</t>
  </si>
  <si>
    <t>0982928209</t>
  </si>
  <si>
    <t>024652039</t>
  </si>
  <si>
    <t>97/4C Tân Thới Nhất 2, Tân Hiệp, Hóc Môn, Tp.HCM</t>
  </si>
  <si>
    <t>26A</t>
  </si>
  <si>
    <t>0203026186</t>
  </si>
  <si>
    <t>Trường đại học Y Dược Tp.HCM</t>
  </si>
  <si>
    <t>GCN: Hoàn thành khóa bồi dưỡng kiến thức quản lý Nhà nước chương trình chuyên viên</t>
  </si>
  <si>
    <t>1999-2011</t>
  </si>
  <si>
    <t>Trung tâm Y Tế Phú Nhuận, Trung Tâm Y Tế Hóc Môn, Trung tâm Y Tế Dự Phòng Hóc Môn</t>
  </si>
  <si>
    <t>0027410/HCM-CCHN</t>
  </si>
  <si>
    <t>Khám bệnh, chữa bệnh chuyên khoa nội tiết</t>
  </si>
  <si>
    <t>Nguyễn Thái Phương</t>
  </si>
  <si>
    <t>0945903789</t>
  </si>
  <si>
    <t>362071232</t>
  </si>
  <si>
    <t>Cần Thơ</t>
  </si>
  <si>
    <t>159 Hưng Phú, Phường 8, Quận 8, Tp.HCM</t>
  </si>
  <si>
    <t>7914287696</t>
  </si>
  <si>
    <t>GCN: Siêu âm tổng quát
GCN: Hồi sức cấp cứu</t>
  </si>
  <si>
    <t>Bệnh Viện Đa Khoa Hậu Giang</t>
  </si>
  <si>
    <t>0029095/HCM-CCHN</t>
  </si>
  <si>
    <t>Lục Phan Minh Thư</t>
  </si>
  <si>
    <t>0938918553</t>
  </si>
  <si>
    <t>024183673</t>
  </si>
  <si>
    <t>3C Thống Nhất, Phường 16, Q. Gò Vấp, Tp.HCM</t>
  </si>
  <si>
    <t>27A</t>
  </si>
  <si>
    <t>7915051794</t>
  </si>
  <si>
    <t>0036787/HCM-CCHN</t>
  </si>
  <si>
    <t xml:space="preserve">Nguyễn Thị Ngàn </t>
  </si>
  <si>
    <t>01262346590</t>
  </si>
  <si>
    <t>023422126</t>
  </si>
  <si>
    <t>64/66 Nguyễn Đình Chiểu, Phường 3, Quận 3, Tp.HCM</t>
  </si>
  <si>
    <t>0296167801</t>
  </si>
  <si>
    <t>Học Viện Quân Y-Bộ Quốc Phòng</t>
  </si>
  <si>
    <t>GCN: Đào tạo liên tục về bệnh lý nội tiết
GCN: Quản lý bệnh tiểu đường ở người trẻ tuổi
GCN: Tham dự khóa thiếu hụt estrogen và mãn kinh
GCN: Khóa giải pháp mới trogn điều trị loét bàn chân, đái tháo đường khó lành
GCN: Cập nhật về xử trí bệnh động mạch ngoại biên trên bệnh nhân đái tháo đường 
GCN: Cập nhật điều trị về tăng huyết áp qua một số khuyến cáo mới
GCN: Tham dự Sức khỏe phụ nữ và Tuổi mãn kinh</t>
  </si>
  <si>
    <t>1996-2015</t>
  </si>
  <si>
    <t>Bệnh Viện An Bình</t>
  </si>
  <si>
    <t>007283/HCM-CCHN</t>
  </si>
  <si>
    <t xml:space="preserve">Lại Bá Vương </t>
  </si>
  <si>
    <t>0986752636</t>
  </si>
  <si>
    <t>024400379</t>
  </si>
  <si>
    <t xml:space="preserve">Tổ 4, Ấp 1, xã Tân Thạnh Tây, huyện Củ Chi, Tp.HCM </t>
  </si>
  <si>
    <t>0015851/HCM-CCHN</t>
  </si>
  <si>
    <t>NTM chuyển sang
BC = flie vban</t>
  </si>
  <si>
    <t>Liên Quế Toàn</t>
  </si>
  <si>
    <t>0918432804</t>
  </si>
  <si>
    <t>025521466</t>
  </si>
  <si>
    <t xml:space="preserve">41/18C Lương Văn Can, P.15, Quận 8, Tp. HCM </t>
  </si>
  <si>
    <t>GCN: Nội tiết
GCN: Siêu âm thực hành</t>
  </si>
  <si>
    <t>003598/ST-CCHN</t>
  </si>
  <si>
    <t xml:space="preserve">Khám bệnh, chữa bệnh chuyên khoa Nội - Nội tiết </t>
  </si>
  <si>
    <t xml:space="preserve">Nguyễn Thị Thanh Diệu </t>
  </si>
  <si>
    <t>0932564097</t>
  </si>
  <si>
    <t>025007086</t>
  </si>
  <si>
    <t>3/6F Ấp Mới 2, Trung Chánh, Hóc Môn, Tp.HCM</t>
  </si>
  <si>
    <t>2003-2008
2008-2011
2012-2017</t>
  </si>
  <si>
    <t>Bệnh viện An Nhơn - Bình Định
Bệnh viện Đa khoa KV Củ Chi
Bệnh viện Đa khoa KV Hóc Môn</t>
  </si>
  <si>
    <t>014117/HCM-CCHN
1378/QĐ-SYT</t>
  </si>
  <si>
    <t>19/12/2013 25/9/2017</t>
  </si>
  <si>
    <t>Khám bệnh, chữa bệnh chuyên khoa Nội tổng hợp
Khám bệnh, chữa bệnh chuyên khoa Nội tiết</t>
  </si>
  <si>
    <t xml:space="preserve">Nguyễn Kim Chi </t>
  </si>
  <si>
    <t>0949000821</t>
  </si>
  <si>
    <t>272143570</t>
  </si>
  <si>
    <t>Tân Phong, Biên Hòa, Đồng Nai</t>
  </si>
  <si>
    <t>Khoa Nội nội tiết</t>
  </si>
  <si>
    <t xml:space="preserve">Nguyễn Thái Pháp </t>
  </si>
  <si>
    <t>0907717137</t>
  </si>
  <si>
    <t>341270770</t>
  </si>
  <si>
    <t>Bình Chánh, Bình Thành, Thanh Bình, Đồng Tháp</t>
  </si>
  <si>
    <t>6251/ĐT-CCHN</t>
  </si>
  <si>
    <t>Khám bệnh, chữa bệnh Nội khoa, không làm thủ thuật chuyên khoa hoặc khám bệnh, chữa bệnh đa khoa (tuyến huyện, xã)</t>
  </si>
  <si>
    <t xml:space="preserve">Bùi Thị Kim Oanh </t>
  </si>
  <si>
    <t>0902507480</t>
  </si>
  <si>
    <t>023407798</t>
  </si>
  <si>
    <t xml:space="preserve">Ấp Tiền, xã Tân Thông Hội, huyện Củ Chi, Tp.HCM </t>
  </si>
  <si>
    <t xml:space="preserve">Trường Đại học Y dược Tp.HCM </t>
  </si>
  <si>
    <t>07/2000-04/2017</t>
  </si>
  <si>
    <t>Điều dưỡng bệnh viện Trưng Vương</t>
  </si>
  <si>
    <t>0016015/HCM-CCHN</t>
  </si>
  <si>
    <t>Bắc Giang</t>
  </si>
  <si>
    <t>NgTQ chuyển sang</t>
  </si>
  <si>
    <t>2008-2015</t>
  </si>
  <si>
    <t xml:space="preserve">Gia Lai </t>
  </si>
  <si>
    <t>Lê Đức Sĩ</t>
  </si>
  <si>
    <t>0908354287</t>
  </si>
  <si>
    <t>022772289</t>
  </si>
  <si>
    <t xml:space="preserve">274/22 Nam Kỳ Khởi Nghĩa, P.8, Q.3, Tp.HCM </t>
  </si>
  <si>
    <t>Khoa Can thiệp tim mạch</t>
  </si>
  <si>
    <t>Bác sĩ chuyên khoa cấp II - Nội tim mạch</t>
  </si>
  <si>
    <t>CN: Kiến thức thận học và lọc máu ngoài thận
GCN: Điện tâm đồ- chẩn đoán và điều trị loạn nhịp tim.
GCN: Siêu âm tim
GCN: Siêu âm tim qua thực quản
CN: Quản lý bệnh viện
CN: Kỹ năng lãnh đạo và quản lý
CC: Tim mạch học ở Nước ngoài
CC: Quản lý chất lượng bệnh viện</t>
  </si>
  <si>
    <t>Bệnh viện Thống Nhất</t>
  </si>
  <si>
    <t>0018036/BYT-CCHN</t>
  </si>
  <si>
    <t xml:space="preserve">Hồ Anh Tuấn </t>
  </si>
  <si>
    <t>0941360601</t>
  </si>
  <si>
    <t>191540899</t>
  </si>
  <si>
    <t>Số 6 Kiệt 22, đường Hà Nội, Thành phố Huế, Thừa Thiên Huế</t>
  </si>
  <si>
    <t>Thạc sĩ, Bác sĩ nội trú - Nội khoa</t>
  </si>
  <si>
    <t xml:space="preserve">Trường Đại Học Huế </t>
  </si>
  <si>
    <t>GCN: Tham gia hội nghị khoa học công nghệ tuổi trẻ các trường ĐH, CĐ y dược
GCN: Điện tâm đồ
GCN: Học nâng cao chuyên ngành Nội tim mạch tại Hàn Quốc
GCN: Thực hành kỹ thuật tim mạch can thiệp
CC: Quản lý bệnh viện</t>
  </si>
  <si>
    <t>0007627/BYT-CCHN
1546/QĐ-SYT</t>
  </si>
  <si>
    <t>30/09/2013
06/11/2017</t>
  </si>
  <si>
    <t>Bộ Y Tế
Sở Y Tế TP.HCM</t>
  </si>
  <si>
    <t>Photo
Bản chính</t>
  </si>
  <si>
    <t>Khám bệnh, chữa bệnh chuyên khoa Nội tổng hợp
Khám bệnh, chữa bệnh chuyên khoa Nội tim mạch</t>
  </si>
  <si>
    <t>Trần Tấn Việt</t>
  </si>
  <si>
    <t>0972724712</t>
  </si>
  <si>
    <t>225286623</t>
  </si>
  <si>
    <t>Đội I, thôn Chấp Lễ, xã Ninh Thân, huyện Ninh Hòa, tỉnh Khánh Hòa</t>
  </si>
  <si>
    <t>4813036545</t>
  </si>
  <si>
    <t>GCN: Chương trình đào tạo liên tục về Tăng huyết áp
GCN: Siêu âm Doppler mạch máu
GCN: Siêu âm tim
GCN: Holter điện tâm đồ
CC: Siêu âm nội mạch trong bệnh lý động mạch vành</t>
  </si>
  <si>
    <t>004469/ĐNA-CCHN</t>
  </si>
  <si>
    <t>Sở Y Tế Đà Nẳng</t>
  </si>
  <si>
    <t>Ngô Huy Bảo</t>
  </si>
  <si>
    <t>0907299255</t>
  </si>
  <si>
    <t>361960053</t>
  </si>
  <si>
    <t>TT Long Mỹ, Long Mỹ, Cần Thơ</t>
  </si>
  <si>
    <t>Thạc sĩ, Bác sĩ - Nội khoa</t>
  </si>
  <si>
    <t>7913011103</t>
  </si>
  <si>
    <t>Trường Đại Học Y Dược Cần Thơ; ĐH Y Dược Tp.HCM</t>
  </si>
  <si>
    <t>GCN: Cập nhật về điều trị đái tháo đường type 2: Các thuốc có tác động trên incretin
GCN: Siêu âm tim, mạch máu
GCN: Tim mạch học can thiệp cơ bản
GCN: Điện tim
GCN: Chuẩn đoán và xử trí  rối loạn động máu
GCN: Lớp hồi sinh tim phổi nâng cao</t>
  </si>
  <si>
    <t>Bệnh Viện Hoàn Mỹ SG</t>
  </si>
  <si>
    <t>0023563/HCM-CCHN</t>
  </si>
  <si>
    <t xml:space="preserve">Huỳnh Đức Tính </t>
  </si>
  <si>
    <t>0974957318</t>
  </si>
  <si>
    <t>264300333</t>
  </si>
  <si>
    <t>Thị Trấn Phước Dân, Ninh Phước, Ninh Thuận</t>
  </si>
  <si>
    <t>CC: Siêu âm tổng quát
GCN: Tập huấn "Sơ bộ Nội Tim mạch"</t>
  </si>
  <si>
    <t>10/2013-4/2015
5/2015-20/8/2017</t>
  </si>
  <si>
    <t xml:space="preserve">Bệnh viện Quận 2
Bệnh viện Thống Nhất </t>
  </si>
  <si>
    <t>2068/NT-CCHN</t>
  </si>
  <si>
    <t>Sở Y Tế Ninh Thuận</t>
  </si>
  <si>
    <t xml:space="preserve">Nguyễn Trung Khiêm </t>
  </si>
  <si>
    <t>01679724086</t>
  </si>
  <si>
    <t>024409829</t>
  </si>
  <si>
    <t xml:space="preserve">Trung Hưng, xã Trung Lập Thượng, huyện Củ Chi, Tp.HCM </t>
  </si>
  <si>
    <t>7/6/2017</t>
  </si>
  <si>
    <t>CC: Quản lý chất thải y tế cho cán bộ quản lý
CC: Hướng dẫn triển khai hoạt động an toàn người bệnh tại Bệnh viện
CC: An toàn người bệnh</t>
  </si>
  <si>
    <t>0019834/HCM-CCHN</t>
  </si>
  <si>
    <t>07/05/2014</t>
  </si>
  <si>
    <t>NgTQ chuyển sang
BC = flie vban</t>
  </si>
  <si>
    <t>x</t>
  </si>
  <si>
    <t>2000-2015</t>
  </si>
  <si>
    <t xml:space="preserve">Bản chính </t>
  </si>
  <si>
    <t xml:space="preserve">Lao động phổ thông </t>
  </si>
  <si>
    <t>Hộ lý</t>
  </si>
  <si>
    <t xml:space="preserve">Vũ Lệ Anh </t>
  </si>
  <si>
    <t>0908828916</t>
  </si>
  <si>
    <t>111 Cách Mạng Tháng 8, Phường Hòa Bình, Biên Hòa, Đồng Nai</t>
  </si>
  <si>
    <t>Khoa Nội thận</t>
  </si>
  <si>
    <t>GCN: Đã tham gia khóa học chuyên về Nội thận tại Sydney (Tiếng anh)
GCN: Giải cống hiến của hiệp hội thận Quốc tế (tiếng anh)
CC: Điều trị Nội khoa về Ghép thận
CC: Quản lý bệnh viện
CC: Quản lý chất lượng bệnh viện</t>
  </si>
  <si>
    <t>2009-2017
12/2016-2017</t>
  </si>
  <si>
    <t>Đại học Y Dược Tp.HCM 
Bệnh viện Chợ Rẫy</t>
  </si>
  <si>
    <t>0018826/BYT-CCHN</t>
  </si>
  <si>
    <t xml:space="preserve">Phan Ngân Hà </t>
  </si>
  <si>
    <t>0927813040</t>
  </si>
  <si>
    <t>023729312</t>
  </si>
  <si>
    <t>19/2B Khu phố 2, Thị trấn Hóc Môn, huyện Hóc Môn, TP.HCM</t>
  </si>
  <si>
    <t>291A</t>
  </si>
  <si>
    <t>7911068420</t>
  </si>
  <si>
    <t>GCN: chạy thận nhân tạo</t>
  </si>
  <si>
    <t>IELTS 6.5</t>
  </si>
  <si>
    <t>014748/HCM-CCHN
1145/QĐ-SYT</t>
  </si>
  <si>
    <t>27/12/2013
08/08/2017</t>
  </si>
  <si>
    <t>Bản chính
Pho to</t>
  </si>
  <si>
    <t>Khám bệnh, chữa bệnh chuyên khoa nội tổng hợp
Khám bệnh, chữa bệnh chuyên khoa Da liễu</t>
  </si>
  <si>
    <t>NHH chuyển sang</t>
  </si>
  <si>
    <t xml:space="preserve">Trần Minh Hoàng </t>
  </si>
  <si>
    <t>0909009528</t>
  </si>
  <si>
    <t>020838678</t>
  </si>
  <si>
    <t>135C Nguyễn Chí Thanh, Phường 9, Quận 5, Tp.HCM</t>
  </si>
  <si>
    <t>0296123466</t>
  </si>
  <si>
    <t>GCN: Siêu âm thực hành K1
CC: Thận học - Lọc máu</t>
  </si>
  <si>
    <t>1998-2007</t>
  </si>
  <si>
    <t>0036758/HCM-CCHN</t>
  </si>
  <si>
    <t>Nguyễn Thị Ngọc Yến</t>
  </si>
  <si>
    <t>0908461929</t>
  </si>
  <si>
    <t>079187002773</t>
  </si>
  <si>
    <t>Ấp Phú Hòa, xã Phú Hòa Đông, huyện Củ Chi, Tp.HCM</t>
  </si>
  <si>
    <t>Thạc sĩ bác sĩ - Nội khoa</t>
  </si>
  <si>
    <t>356A</t>
  </si>
  <si>
    <t>10/2011-10/2012
11/2012-9/2017</t>
  </si>
  <si>
    <t>Bệnh viện ĐKKV Hóc Môn
BV Quận Thủ Đức</t>
  </si>
  <si>
    <t>0028130/HCM-CCHN</t>
  </si>
  <si>
    <t>Nguyễn Minh Luân</t>
  </si>
  <si>
    <t>0938336692</t>
  </si>
  <si>
    <t>024577057</t>
  </si>
  <si>
    <t>89 Nơ Trang Long, P.11, BT, Tp.HCM</t>
  </si>
  <si>
    <t xml:space="preserve">Khoa Nội thận </t>
  </si>
  <si>
    <t>GCN: Cập nhật kiến thức hồi sức cấp cứu
GCN: Điện tâm đồ cơ bản và ứng dụng lâm sàn
CC: Thận học - Lọc máu</t>
  </si>
  <si>
    <t>028339/HCM-CCHN</t>
  </si>
  <si>
    <t xml:space="preserve">Kim Tường An </t>
  </si>
  <si>
    <t>0908379803</t>
  </si>
  <si>
    <t>024884949</t>
  </si>
  <si>
    <t xml:space="preserve">33 đường 100 Bình Quới, P14, Q11, Tp.HCM </t>
  </si>
  <si>
    <t>GCN: Cập nhật kiến thức hồi sức cấp cứu
GCN: Điện tâm đồ cơ bản và ứng dụng lâm sàn
CC: Thận học - Lọc máu
GCN: Vai trò của kháng kết tập tiểu cầu trong điều trị hội chứng mạch vành cấp: Tối ưu hóa điều trị để phòng ngừa biến cố tim mạch trong tương lai</t>
  </si>
  <si>
    <t>Toiec 520</t>
  </si>
  <si>
    <t>027989/HCM-CCHN</t>
  </si>
  <si>
    <t>Biện Thị Kim Ngân</t>
  </si>
  <si>
    <t>0939199668</t>
  </si>
  <si>
    <t>023737765</t>
  </si>
  <si>
    <t>SN 3B,đường 441, ấp Phú Bình, xã Phú Hòa Đông, huyện Củ Chi, Tp.HCM</t>
  </si>
  <si>
    <t>0203335947</t>
  </si>
  <si>
    <t>Trường Đại học Y Dược Tp.HCM</t>
  </si>
  <si>
    <t>GCN: Tăng cường năng lực quản lý điều dưỡng
CC: KSNK dành cho nhân viên y tế
CC: Điều dưỡng chăm sóc bệnh nhân Ghép thận</t>
  </si>
  <si>
    <t>2003 - 2014</t>
  </si>
  <si>
    <t>Khoa HS Ngoại bệnh - BV Gia định; Khoa cấp cứu, ICU BV Quốc Tế Columbia BD</t>
  </si>
  <si>
    <t>008987/HCM-CCHN</t>
  </si>
  <si>
    <t>28/05/2013</t>
  </si>
  <si>
    <t>Phước Lộc, Phước Thạnh, huyện Củ Chi, Tp.HCM</t>
  </si>
  <si>
    <t>LMNT chuyển sang</t>
  </si>
  <si>
    <t>12/04/2014</t>
  </si>
  <si>
    <t>19/04/2014</t>
  </si>
  <si>
    <t>Lâm Đồng</t>
  </si>
  <si>
    <t xml:space="preserve">Lâm Đồng </t>
  </si>
  <si>
    <t xml:space="preserve">Bùi Văn Thủy </t>
  </si>
  <si>
    <t>0903308856</t>
  </si>
  <si>
    <t>024978013</t>
  </si>
  <si>
    <t>33A Đô Đốc Long, Phường Tân Quý, Quận Tân Phú, Tp.HCM</t>
  </si>
  <si>
    <t>Khoa Lọc máu ngoài thận</t>
  </si>
  <si>
    <t>228A</t>
  </si>
  <si>
    <t>0200051510</t>
  </si>
  <si>
    <t>GCN: Kỹ năng lãnh đạo và quản lý
GCN: Đã hoàn thành khóa đào tạo quản lý bệnh viện
GCN: Giám sát chất lượng nước RO đảm bảo an toàn cho điều trị thận nhân tạo
CC: Quản lý chất lượng bệnh viện</t>
  </si>
  <si>
    <t>0008394/BYT-CCHN</t>
  </si>
  <si>
    <t>Khám chữa bệnh chuyên khoa nội tổng hợp, thận nhân tạo</t>
  </si>
  <si>
    <t>Khoa NTQ chuyển sang</t>
  </si>
  <si>
    <t>Lê Thu Anh</t>
  </si>
  <si>
    <t>0934101987</t>
  </si>
  <si>
    <t>024003829</t>
  </si>
  <si>
    <t>102/10 Vườn Chuối, Phường 4, Quận 3, Tp.HCM</t>
  </si>
  <si>
    <t>202A</t>
  </si>
  <si>
    <t>06/08/2014</t>
  </si>
  <si>
    <t>7912114103</t>
  </si>
  <si>
    <t>CC: Thận học - Lọc máu
GCN: Quản lý, giám sát chất lượng nước RO dùng cho kỹ thuật thận nhân tạo theo quy định mới của Bộ Y tế</t>
  </si>
  <si>
    <t>Bệnh viện Đa Khoa KV Củ Chi ; BVĐKKV Hóc Môn</t>
  </si>
  <si>
    <t>013253/HCM-CCHN</t>
  </si>
  <si>
    <t>Bản chính
(Mượn lại 11/11/2016)</t>
  </si>
  <si>
    <t xml:space="preserve">Phạm Ngọc Dững </t>
  </si>
  <si>
    <t>0908064005</t>
  </si>
  <si>
    <t>072193001307</t>
  </si>
  <si>
    <t>Ấp Chánh, Gia Bình, Trảng Bảng, Tây Ninh</t>
  </si>
  <si>
    <t xml:space="preserve">Nguyễn Thị Thu </t>
  </si>
  <si>
    <t>01695864916</t>
  </si>
  <si>
    <t>034194003060</t>
  </si>
  <si>
    <t xml:space="preserve">Vũ Chính, Thành phố Thái Bình, Thái Bình </t>
  </si>
  <si>
    <t xml:space="preserve">Khoa Lọc máu ngoài thận </t>
  </si>
  <si>
    <t xml:space="preserve">Trường Đại học Y Dược Thái Bình </t>
  </si>
  <si>
    <t xml:space="preserve">Nguyễn Văn Trọng </t>
  </si>
  <si>
    <t>0918101609</t>
  </si>
  <si>
    <t>025120373</t>
  </si>
  <si>
    <t>406 Lô I Chung Cư Tây Thạnh, P. Tây Thạnh, Q. Tân Phú, Tp.HCM</t>
  </si>
  <si>
    <t xml:space="preserve">Q.Điều dưỡng trưởng </t>
  </si>
  <si>
    <t>339A</t>
  </si>
  <si>
    <t>CC: Quản lý điều dưỡng
GCN: Lọc máu liên tục và thay thế huyết tương căn bản dành cho điều dưỡng
GCN: Phương pháp giảng dạy lâm sàng
GCN: Nghiệp vụ kỹ thuật an toàn - bảo hộ lao động
GCN: Nâng cao chất lượng chăm sóc và theo dõi người bệnh
GCN: Giảng viên tiêm an toàn
GCN: Giám sát chất lượng nước RO đảm bảo an toàn cho điều trị thận nhân tạo</t>
  </si>
  <si>
    <t xml:space="preserve"> Pháp B2(DELF)</t>
  </si>
  <si>
    <t>1998-9/2017</t>
  </si>
  <si>
    <t>0008321/BYT-CCHN</t>
  </si>
  <si>
    <t>04/03/2013</t>
  </si>
  <si>
    <t>Nguyễn Thị Hà</t>
  </si>
  <si>
    <t xml:space="preserve">Nguyễn Thị Hương </t>
  </si>
  <si>
    <t xml:space="preserve">Diệp Trọng Khải </t>
  </si>
  <si>
    <t>0903142323</t>
  </si>
  <si>
    <t>021952980</t>
  </si>
  <si>
    <t xml:space="preserve">21/5 Hưng Lân, xã Bà Điểm, huyện Hóc Môn, Tp.HCM </t>
  </si>
  <si>
    <t>Bác sĩ chuyên khoa cấp II - Thần kinh</t>
  </si>
  <si>
    <t>229A</t>
  </si>
  <si>
    <t>0297114537</t>
  </si>
  <si>
    <t>0020337/BYT-CCHN
QĐ 1326/QĐ-SYT</t>
  </si>
  <si>
    <t>12/05/2014
18/09/2017</t>
  </si>
  <si>
    <t xml:space="preserve">Khám bệnh, chữa bệnh chuyên khoa nội tổng hợp
Khám bệnh, chữa bệnh chuyên khoa nội thần kinh </t>
  </si>
  <si>
    <t xml:space="preserve">Lữ Hữu Tuấn </t>
  </si>
  <si>
    <t>0923063309</t>
  </si>
  <si>
    <t>310715433</t>
  </si>
  <si>
    <t>Ấp Ngãi Lợi, xã Thân Cửu Nghĩa, huyện Châu Thành, tỉnh Tiền Giang</t>
  </si>
  <si>
    <t>Bác sĩ chuyên khoa cấp I - Thần kinh</t>
  </si>
  <si>
    <t>46A</t>
  </si>
  <si>
    <t>5200000533</t>
  </si>
  <si>
    <t>2006-2015</t>
  </si>
  <si>
    <t>Trung Tâm Y Tế Huyện Châu Thành</t>
  </si>
  <si>
    <t>000431/TG-CCHN
799/QĐ-SYT</t>
  </si>
  <si>
    <t>24/12/2012
31/07/2014</t>
  </si>
  <si>
    <t>Sở Y Tế Tiền Giang</t>
  </si>
  <si>
    <t>Vòng Minh Kiến</t>
  </si>
  <si>
    <t>0917403798</t>
  </si>
  <si>
    <t>025627919</t>
  </si>
  <si>
    <t>60/43 Huỳnh Văn Nghệ, Phường 15, Q. Tân Bình, Tp.HCM</t>
  </si>
  <si>
    <t>0204349464</t>
  </si>
  <si>
    <t>GCN: Siêu âm tim và bệnh lý tim mạch 
GCN: Siêu âm sản phụ khoa
GCN: Siêu âm tổng quát</t>
  </si>
  <si>
    <t>2004-2014</t>
  </si>
  <si>
    <t>Công ty Pouyuen, BV Cấp cứu Trưng Vương</t>
  </si>
  <si>
    <t>0015989/HCM-CCHN
232/QĐ-SYT</t>
  </si>
  <si>
    <t>17/01/2014
30/03/2017</t>
  </si>
  <si>
    <t>Sở Y Tế TP.HCM
Sở Y Tế TP.HCM</t>
  </si>
  <si>
    <t>La Thị Tuyết Hoa</t>
  </si>
  <si>
    <t>0932903937</t>
  </si>
  <si>
    <t>351577254</t>
  </si>
  <si>
    <t>Bình Hòa, Cái Dầu, Châu Phú, An Giang</t>
  </si>
  <si>
    <t>8908019289</t>
  </si>
  <si>
    <t>0004168/AG-CCHN
229/QĐ-SYT</t>
  </si>
  <si>
    <t>24/01/2014
30/03/2017</t>
  </si>
  <si>
    <t>Sở Y Tế An Giang
Sở Y Tế TP.HCM</t>
  </si>
  <si>
    <t>Khám bệnh, chữa bệnh chuyên khoa nội 
Khám bệnh, chữa bệnh chuyên khoa Nội thần kinh</t>
  </si>
  <si>
    <t>Dương Thị Hồng Nhung</t>
  </si>
  <si>
    <t>0919874977</t>
  </si>
  <si>
    <t>341199442</t>
  </si>
  <si>
    <t>Ấp 1, Bình Hàng Tây, Cao Lãnh, Đồng Tháp</t>
  </si>
  <si>
    <t>44A</t>
  </si>
  <si>
    <t>7908051104</t>
  </si>
  <si>
    <t>013481/HCM-CCHN</t>
  </si>
  <si>
    <t>Khám bệnh, chữa bệnh chuyên khoa nội thần kinh</t>
  </si>
  <si>
    <t>Phan Thị Thu</t>
  </si>
  <si>
    <t>0919773397</t>
  </si>
  <si>
    <t>300634167</t>
  </si>
  <si>
    <t>Khu phố 5, TT Mộc Hóa, huyện Mộc Hóa, tỉnh Long An</t>
  </si>
  <si>
    <t>Bác sĩ chuyên khoa cấp I - Nội Thần kinh</t>
  </si>
  <si>
    <t>45A</t>
  </si>
  <si>
    <t>4899000657</t>
  </si>
  <si>
    <t>Bệnh Viện Đa Khoa KV Đồng Tháp Mười, Long An</t>
  </si>
  <si>
    <t>000379/LA-CCHN
237/QĐ-SYT</t>
  </si>
  <si>
    <t>14/09/2012
30/03/2017</t>
  </si>
  <si>
    <t xml:space="preserve">Sở Y Tế Long An
Sở Y Tế Tp.HCM </t>
  </si>
  <si>
    <t>Khám bệnh, chữa bệnh nội khoa
Khám bệnh, chữa bệnh chuyên khoa Nội thần kinh</t>
  </si>
  <si>
    <t>Phạm Trung Đạo</t>
  </si>
  <si>
    <t>0985922696</t>
  </si>
  <si>
    <t>026073962</t>
  </si>
  <si>
    <t>745/97/03 Quang Trung, Phường 12, Quận Gò Vấp, Tp.HCM</t>
  </si>
  <si>
    <t>Thạc sĩ, Bác sĩ chuyên ngành Thần kinh và Tâm thần</t>
  </si>
  <si>
    <t>242A</t>
  </si>
  <si>
    <t>7916195309</t>
  </si>
  <si>
    <t>GCN: Siêu âm tim khóa 35
GCN: Định hướng nội tim mạch</t>
  </si>
  <si>
    <t>Phòng khám An Phú, Quận 2</t>
  </si>
  <si>
    <t>038297/HCM-CCHN
812/QĐ-SYT</t>
  </si>
  <si>
    <t>05/05/2017
15/06/2017</t>
  </si>
  <si>
    <t>Bản chính
Bản chính</t>
  </si>
  <si>
    <t>Nguyễn Thị Kim Thoa</t>
  </si>
  <si>
    <t>0986766346</t>
  </si>
  <si>
    <t>331482915</t>
  </si>
  <si>
    <t>Vĩnh Long</t>
  </si>
  <si>
    <t>24 F Tân Phú, Tân Hòa, Tp. Vĩnh Long, tỉnh Vĩnh Long</t>
  </si>
  <si>
    <t>GCN: Bác sĩ nội trú khóa 2011-2014</t>
  </si>
  <si>
    <t xml:space="preserve"> B</t>
  </si>
  <si>
    <t>0026204/BYT-CCHN</t>
  </si>
  <si>
    <t xml:space="preserve">Nguyễn Khuy Thiên </t>
  </si>
  <si>
    <t>0988608068</t>
  </si>
  <si>
    <t>023440248</t>
  </si>
  <si>
    <t>1168/25 Trường Sa, Phường 13, Q. Phú Nhuận, Tp.HCM</t>
  </si>
  <si>
    <t>GCN: Tiếp nhận chẩn đoán điện cơ lâm sàn trong bệnh đám rối thần kinh và bệnh thần kinh tự chủ</t>
  </si>
  <si>
    <t>Bệnh Viên ĐKKV Củ Chi, Bệnh Viện Cấp Cứu Trưng Vương</t>
  </si>
  <si>
    <t>003992/HCM-CCHN</t>
  </si>
  <si>
    <t>Đỗ Lê Tín</t>
  </si>
  <si>
    <t>0919200665</t>
  </si>
  <si>
    <t>280543424</t>
  </si>
  <si>
    <t>Đường Thống Nhất, Khu phố 3, Thị trấn Dầu Tiếng, Dầu Tiếng, Bình Dương</t>
  </si>
  <si>
    <t>7415178838</t>
  </si>
  <si>
    <t>TOEFL 503</t>
  </si>
  <si>
    <t>0023161/BYT-CCHN 
1156/QĐ-SYT</t>
  </si>
  <si>
    <t>19/08/2014
08/08/2017</t>
  </si>
  <si>
    <t xml:space="preserve">Khám bệnh, chữa bệnh chuyên khoa nội tổng hợp
Khám bệnh, chữa bệnh chuyên khoa Nội thần kinh </t>
  </si>
  <si>
    <t xml:space="preserve">Lâm Huỳnh Hải Ngân </t>
  </si>
  <si>
    <t>0909606740</t>
  </si>
  <si>
    <t>026076879</t>
  </si>
  <si>
    <t xml:space="preserve">33/28A, Mai Hắc Đế, Phường 15, Quận 8, TpHCM </t>
  </si>
  <si>
    <t>7912299559</t>
  </si>
  <si>
    <t>GCN: Điện não và ứng dụng trong động kinh</t>
  </si>
  <si>
    <t>0025843/HCM-CCHN</t>
  </si>
  <si>
    <t xml:space="preserve">Khám bệnh, chữa bệnh chuyên khoa nội tổng hợp, nội thần kinh </t>
  </si>
  <si>
    <t xml:space="preserve">Ngô Văn Trung </t>
  </si>
  <si>
    <t>0918778864</t>
  </si>
  <si>
    <t>025081413</t>
  </si>
  <si>
    <t>125/10C Tân Thới 2, X. Tân Hiệp, huyện Hóc Môn, TP.HCM</t>
  </si>
  <si>
    <t>GCN: Nội tổng quát
GCN: Đau do nguyên nhân thần kinh
CN: Tham dự Hội nghị cập nhật chẩn đoán và điều trị bệnh lý hô hấp từ ATS đến ERS và APSR-2011
GCN: Định hướng hô hấp lâm sàng
GCN: Quản lý hen và bệnh phổi tắc nghẽn mãn tính trong cộng đồng
GCN: Các xu hướng điều trị mới và ứng dụng lâm sàng
GCN: Cập nhật điều trị hen
GCN: Bệnh lý ở người cao tuổi
GCN: Hội nghị quản lý Hen- COPD trong cộng đồng năm 2016
GCN: Hội nghị khoa học thường niên lần III Hội hen- Dị ứng- Miễn dịch lâm sàng TP.HCM do Hội Y học TP.HCM tổ chức
GCN: COPD và Bệnh lý tim mạch
GCN: Hội nghị đột tử và các bệnh lý liên quan
GCN: Cập nhật tiến bộ trong chẩn đoán và điều trị nội khoa
GCN: Những tiến bộ trong điều trị bệnh tiêu hóa - cập nhật từ các hội nghị thế giới và khu vực
GCN: Hội nghị khoa học Cập nhật GOLD 2017
GCN: Chẩn đoán và xử trí hiệu quả bệnh lý hô hấp và tiêu hóa ở trẻ</t>
  </si>
  <si>
    <t>7/2002-6/2017</t>
  </si>
  <si>
    <t>Bệnh viện Đa khoa Khu vực Hóc Môn</t>
  </si>
  <si>
    <t>0021044/HCM-CCHN
974/QĐ-SYT</t>
  </si>
  <si>
    <t>13/05/2014
05/07/2017</t>
  </si>
  <si>
    <t>Trần Thanh Thúy</t>
  </si>
  <si>
    <t>0909440363</t>
  </si>
  <si>
    <t>023475181</t>
  </si>
  <si>
    <t>357 Võ Thành Trang, P.11, TB, Tp.HCM</t>
  </si>
  <si>
    <t>25-35T</t>
  </si>
  <si>
    <t>0025110/HCM-CCHN
434/QĐ-SYT</t>
  </si>
  <si>
    <t>25/09/2014
09/04/2018</t>
  </si>
  <si>
    <t>Nguyễn Hữu Tín</t>
  </si>
  <si>
    <t>0905253565</t>
  </si>
  <si>
    <t>024842153</t>
  </si>
  <si>
    <t>J11/K300 Cộng Hòa, P.12, TB, TP.HCM</t>
  </si>
  <si>
    <t xml:space="preserve">Khoa Nội thần kinh </t>
  </si>
  <si>
    <t xml:space="preserve">Thạc sĩ y học </t>
  </si>
  <si>
    <t xml:space="preserve">Trường Đại học Y Hà Nội </t>
  </si>
  <si>
    <t>GCN: Đã hoàn thành khóa học Bệnh về Rối loạn vận động, bệnh viêm của hệ thần kinh, Bệnh thần kinh ngoại biên của lớp đào tạo nâng cao sau đại học chuyên khoa Thần Kinh (Lớp DIU Pháp - Việt về khoa học thần kinh lâm sàng.
GCN: Tai biến mạch máu não - Động kinh, bệnh thần kinh ngoại biên
GCN: Tai biến mạch máu não - Động kinh
GCN: Siêu âm tổng quát
GCN: Chuyên ngành cấp cứu
GCN: Tiếp cận chần đoán điện cơ lâm sàng trong bệnh đám rối thần kinh và bệnh thần kinh tự chủ</t>
  </si>
  <si>
    <t>013502/HCM-CCHN</t>
  </si>
  <si>
    <t>Sở Y Tế TP.HCm</t>
  </si>
  <si>
    <t>Nguyễn Huỳnh Vĩnh Phước (chưa nộp bằng TN ĐH)</t>
  </si>
  <si>
    <t>01236373766</t>
  </si>
  <si>
    <t>024901546</t>
  </si>
  <si>
    <t xml:space="preserve">Xuân Thới Sơn, Hóc Môn, Tp.HCM </t>
  </si>
  <si>
    <t xml:space="preserve">Phạm Thị Thao </t>
  </si>
  <si>
    <t>01649711769</t>
  </si>
  <si>
    <t>164389006</t>
  </si>
  <si>
    <t>Khánh Hội, Yên Khánh, Ninh Bình</t>
  </si>
  <si>
    <t>7914090733</t>
  </si>
  <si>
    <t>Đại Học Điều Dưỡng Nam Định</t>
  </si>
  <si>
    <t>GCN: Tăng cường năng lực quản lý điều dưỡng
CC: KSNK dành cho nhân viên y tế</t>
  </si>
  <si>
    <t>0031230/HCM-CCHN</t>
  </si>
  <si>
    <t>2007-2013</t>
  </si>
  <si>
    <t>2014-2016</t>
  </si>
  <si>
    <t>Sở Y Tế Đồng Nai</t>
  </si>
  <si>
    <t>333A</t>
  </si>
  <si>
    <t>Hà Tĩnh</t>
  </si>
  <si>
    <t xml:space="preserve">Bộ Quốc Phòng </t>
  </si>
  <si>
    <t>Vũ Ngọc Lâm</t>
  </si>
  <si>
    <t>0918812101</t>
  </si>
  <si>
    <t>024980815</t>
  </si>
  <si>
    <t>15 Đường Suối Lợi, Bàu Sim, Tân Thông Hội, Huyện Củ Chi, TpHCM</t>
  </si>
  <si>
    <t>Khoa Ngoại tổng quát</t>
  </si>
  <si>
    <t>Bác sĩ chuyên khoa cấp II - Ngoại khoa</t>
  </si>
  <si>
    <t>173A</t>
  </si>
  <si>
    <t>4596007866</t>
  </si>
  <si>
    <t>GCN: Bổ túc kiến thức về " Phẫu thuật cắt tuyến giáp nội soi"
GCN: Tham dự Hội nghị Sàn chậu học lần 10 năm 2016
CC: Quản lý bệnh viện
CC: Quản lý chất lượng bệnh viện</t>
  </si>
  <si>
    <t>BVĐK Khu Vực Củ Chi</t>
  </si>
  <si>
    <t>012617/HCM-CCHN</t>
  </si>
  <si>
    <t>Khám bệnh, chữa bệnh chuyên khoa ngoại</t>
  </si>
  <si>
    <t xml:space="preserve">Lưu Long Phụng </t>
  </si>
  <si>
    <t>0986625962</t>
  </si>
  <si>
    <t>026021807</t>
  </si>
  <si>
    <t>A2.08 C.ốc Q.Thái, 111B Lý Thánh Tông, T.T. Hòa, Tân Phú, TP.HCM</t>
  </si>
  <si>
    <t>Thạc sĩ, Bác sĩ - Ngoại khoa</t>
  </si>
  <si>
    <t>7910052392</t>
  </si>
  <si>
    <t>2009;2014</t>
  </si>
  <si>
    <t>Đại học Y Dược TP.HCM</t>
  </si>
  <si>
    <t xml:space="preserve">GCN: Bổ túc kiến thức về " Phẫu thuật cắt tuyến giáp nội soi"
</t>
  </si>
  <si>
    <t>0019871/HCM-CCHN</t>
  </si>
  <si>
    <t>Thái Văn Dũng</t>
  </si>
  <si>
    <t>0918055022</t>
  </si>
  <si>
    <t>341887737</t>
  </si>
  <si>
    <t>A11-KP1, Phường Thới An, Quận 12, Tp.HCM</t>
  </si>
  <si>
    <t>Thạc sĩ Y học</t>
  </si>
  <si>
    <t>4900003001</t>
  </si>
  <si>
    <t>GCN: Lớp phẫu thuật nội soi ổ bụng - Chương trình JICA 2008
GCN: Phẫu thuật điều trị bệnh trĩ bằng máy khâu bấm</t>
  </si>
  <si>
    <t>1998-2013</t>
  </si>
  <si>
    <t>001075/ĐT-CCHN</t>
  </si>
  <si>
    <t>Khám bệnh, chữa bệnh ngoại khoa hoặc khám bệnh, chữa bệnh chuyên khoa ngoại nhi</t>
  </si>
  <si>
    <t>Bùi Xuân Diễn</t>
  </si>
  <si>
    <t>0939028703</t>
  </si>
  <si>
    <t>285055113</t>
  </si>
  <si>
    <t>Thắng Lợi, Tân Lợi, Đồng Phú, Bình Phước</t>
  </si>
  <si>
    <t>Bác sĩ chuyên khoa cấp I - Ngoại tổng quát</t>
  </si>
  <si>
    <t>51A</t>
  </si>
  <si>
    <t>7910114035</t>
  </si>
  <si>
    <t>0017881/HCM-CCHN</t>
  </si>
  <si>
    <t xml:space="preserve">Hồ Tiến Duy </t>
  </si>
  <si>
    <t>0933365499</t>
  </si>
  <si>
    <t>025091918</t>
  </si>
  <si>
    <t>318 Quang Trung, Phường 10, Gò Vấp, Tp.HCM</t>
  </si>
  <si>
    <t>040380/HCM-CCHN</t>
  </si>
  <si>
    <t>Ngô Hoàng Kiến Tâm</t>
  </si>
  <si>
    <t>0983737812</t>
  </si>
  <si>
    <t>089083000063</t>
  </si>
  <si>
    <t>102/11 Âu Dương Lân, Phường 3, Quận 8, Tp.HCM</t>
  </si>
  <si>
    <t>Thạc sĩ, Bác sĩ Ngoại khoa</t>
  </si>
  <si>
    <t>267A</t>
  </si>
  <si>
    <t>7910108914</t>
  </si>
  <si>
    <t>2009;2015</t>
  </si>
  <si>
    <t>GCN: Phẫu thuật nội soi tổng quát
GCN: Hồi sinh tim phổi nâng cao</t>
  </si>
  <si>
    <t>0016021/HCM-CCHN</t>
  </si>
  <si>
    <t>Khám bệnh, chữa bệnh chuyên khoa Ngoại</t>
  </si>
  <si>
    <t xml:space="preserve">Trần Văn Minh Tuấn </t>
  </si>
  <si>
    <t>01686560058</t>
  </si>
  <si>
    <t>273448598</t>
  </si>
  <si>
    <t>A4-05, KCX Mỹ Phước, đường XC2, Thị Trấn Mỹ Phước, Huyện Bến Cát, Bình Dương</t>
  </si>
  <si>
    <t>Thạc sĩ ngoại khoa</t>
  </si>
  <si>
    <t>GCN: Bồi dưỡng sau đại học về nội soi tiêu hóa
GCN: Bồi dưỡng sau đại học về nội soi ổ bụng</t>
  </si>
  <si>
    <t>001869/BD-CCHN</t>
  </si>
  <si>
    <t xml:space="preserve">Võ Đại Dũng </t>
  </si>
  <si>
    <t>0985990609</t>
  </si>
  <si>
    <t>025688633</t>
  </si>
  <si>
    <t>808 CC Thái An 1, P. Đông Hưng Thuận, Quận 12, Tp.HCM</t>
  </si>
  <si>
    <t>14/08/2014</t>
  </si>
  <si>
    <t>0015965/HCM-CCHN</t>
  </si>
  <si>
    <t>Nguyễn Kim Tân</t>
  </si>
  <si>
    <t>0937640611</t>
  </si>
  <si>
    <t>271692217</t>
  </si>
  <si>
    <t>58, Bùi Chu, Bắc Sơn, Trảng Bom, Đồng Nai</t>
  </si>
  <si>
    <t>GCN: Siêu âm thực hành
GCN: Nợi soi dạ dày - tá tràng
GCN: Phẫu thuật điều trị bệnh trĩ bằng máy khâu bấm
GCN: Phẫu thuật nội soi tổng quát</t>
  </si>
  <si>
    <t>2015-4/2017</t>
  </si>
  <si>
    <t>0023096/HCM-CCHN</t>
  </si>
  <si>
    <t xml:space="preserve">Phan Văn Sơn </t>
  </si>
  <si>
    <t>01267412227</t>
  </si>
  <si>
    <t>241180575</t>
  </si>
  <si>
    <t>Ea Tam, Buôn Ma Thuột, Đăk Lăk</t>
  </si>
  <si>
    <t>GCN: Dinh dưỡng lâm sàn nâng cao
GCN: Bổ túc kiến thức về "Ngoại tiêu hóa"
GCN: Phẫu thuật điều trị bệnh trĩ bằng máy khâu bấm</t>
  </si>
  <si>
    <t>11/2014-4/2017</t>
  </si>
  <si>
    <t>Bệnh viện Chợ Rẫy</t>
  </si>
  <si>
    <t>040586/HCM-CCHN</t>
  </si>
  <si>
    <t xml:space="preserve">Đàm Thúy Hồng Ngọc Xuân </t>
  </si>
  <si>
    <t>0983164850</t>
  </si>
  <si>
    <t>024996901</t>
  </si>
  <si>
    <t>654 KP1, P. Thạnh Lộc, Q.12, Tp.HCM</t>
  </si>
  <si>
    <t>Bác sĩ chuyên khoa I - Ngoại tổng quát</t>
  </si>
  <si>
    <t>042692/HCM-CCHN</t>
  </si>
  <si>
    <t xml:space="preserve">Nguyễn Vũ An </t>
  </si>
  <si>
    <t>0982920009</t>
  </si>
  <si>
    <t>300990013</t>
  </si>
  <si>
    <t xml:space="preserve">474/6/3 O6 Khu A, TT Hậu Nghĩa, Đức Hòa, Long An </t>
  </si>
  <si>
    <t xml:space="preserve">Khoa Ngoại tổng quát </t>
  </si>
  <si>
    <t xml:space="preserve">Bác sĩ chuyên khoa cấp I - Ngoại khoa </t>
  </si>
  <si>
    <t>GCN: Cập nhật chẩn đoán và điều trị một số bệnh lý tiêu hóa gan mật
GCN: Khâu nối máy trong phẫu thuật tiêu hóa
GCN: Lớp tập huấn phẫu thuật điều trị thoát vị bẹn
GCN: Phẫu thuật nội soi tổng quát căn bản
GCN: Định hướng chuyên khoa Chẩn đoán hình ảnh
GCN: Học nội soi tiêu hóa
CC: Quản lý chất lượng dịch vụ bệnh viện</t>
  </si>
  <si>
    <t>000215/LA-CCHN</t>
  </si>
  <si>
    <t xml:space="preserve">Sở Y Tế Long An </t>
  </si>
  <si>
    <t xml:space="preserve">Khám bệnh, chữa bệnh chuyên khoa Ngoại khoa, Nội khoa thông thường </t>
  </si>
  <si>
    <t>Võ Khắc Biền</t>
  </si>
  <si>
    <t>0938383683</t>
  </si>
  <si>
    <t>024874101</t>
  </si>
  <si>
    <t xml:space="preserve">299 Đinh Bộ Lĩnh, Phường 26, Bình Thạnh, Tp.HCM </t>
  </si>
  <si>
    <t xml:space="preserve">Bác sĩ chuyên khoa cấp II - Ngoại khoa </t>
  </si>
  <si>
    <t>GCN: Bác sĩ thực hành Ung thư cơ bản</t>
  </si>
  <si>
    <t>009548/HCM-CCHN</t>
  </si>
  <si>
    <t>Nguyễn Phương Anh</t>
  </si>
  <si>
    <t>0902397876</t>
  </si>
  <si>
    <t>023512225</t>
  </si>
  <si>
    <t>Số 39 đường 35, tổ 3, KP7, Thị Trấn Củ Chi, huyện Củ Chi, Tp.HCM</t>
  </si>
  <si>
    <t>135A</t>
  </si>
  <si>
    <t>0203248375</t>
  </si>
  <si>
    <t xml:space="preserve">GCN: Quản lý bệnh viện
GCN: Tham gia kỹ thuật chạy thận nhân tạo
GCN: Thận học - Lọc máu cho điều dưỡng
CC: KSNK dành cho nhân viên y tế
CC: An toàn người bệnh
CC: Quản lý điều dưỡng </t>
  </si>
  <si>
    <t>Toecic710</t>
  </si>
  <si>
    <t>2003-2013</t>
  </si>
  <si>
    <t>Bệnh viện Đa Khoa KV Củ Chi ( điều dưỡng trưởng)</t>
  </si>
  <si>
    <t>0015776/HCM-CCHN</t>
  </si>
  <si>
    <t>26/03/2018</t>
  </si>
  <si>
    <t>Nam Định</t>
  </si>
  <si>
    <t>04/04/2014</t>
  </si>
  <si>
    <t>Sở Y Tế Đăk Lăk</t>
  </si>
  <si>
    <t>Vũng Tàu</t>
  </si>
  <si>
    <t>Thái Bình</t>
  </si>
  <si>
    <t xml:space="preserve">Nam Định </t>
  </si>
  <si>
    <t>Huỳnh Kiến Thành</t>
  </si>
  <si>
    <t>0918918807</t>
  </si>
  <si>
    <t>022983339</t>
  </si>
  <si>
    <t>15/3, Ấp Tiền Lân, xã Bà Điểm, huyện Hóc Môn, Tp.HCM</t>
  </si>
  <si>
    <t>Khoa Ung Bướu</t>
  </si>
  <si>
    <t>Bác sĩ chuyên khoa II - Ngoại khoa</t>
  </si>
  <si>
    <t>342A</t>
  </si>
  <si>
    <t>GCN: Sỏi túi mật
GCN: Cấp cứu ngoại khoa
GCN: Ngoại tiêu hóa
GCN: Thực hành phẫu thuật nội soi tổng quát
GCN: Học nội soi tiêu hóa</t>
  </si>
  <si>
    <t>2002-2017</t>
  </si>
  <si>
    <t>Bệnh viện Đa khoa Khu vực Hóc Môn - Khoa Ngoại tổng quát</t>
  </si>
  <si>
    <t>0021103/HCM-CCHN</t>
  </si>
  <si>
    <t>BC = flie vban
NgTQ chuyển sang</t>
  </si>
  <si>
    <t xml:space="preserve">Nguyễn Hữu Huy </t>
  </si>
  <si>
    <t>0933641732</t>
  </si>
  <si>
    <t>205284336</t>
  </si>
  <si>
    <t xml:space="preserve">365/54 Lê Văn Quới, Quận Bình Tân, Tp.HCm </t>
  </si>
  <si>
    <t xml:space="preserve">Bác sĩ nội trú chuyên ngành Ung thư </t>
  </si>
  <si>
    <t>Trường Đại học Y dược Tp.HCM</t>
  </si>
  <si>
    <t>039983/HCM-CCHN</t>
  </si>
  <si>
    <t>Khám bệnh, chữa bệnh chuyên khoa Ung Bướu</t>
  </si>
  <si>
    <t>NTQ -&gt;NGTQ chuyển sang
BC = flie vban</t>
  </si>
  <si>
    <t xml:space="preserve">Lê Thụy Phương Hồng </t>
  </si>
  <si>
    <t>0934013281
0972703828</t>
  </si>
  <si>
    <t>023357504</t>
  </si>
  <si>
    <t>Khu phố 1, Phường Đông Hưng Thuận, Quận 12, Tp.HCM</t>
  </si>
  <si>
    <t>Bác sĩ Chuyên khoa II - Ung bướu</t>
  </si>
  <si>
    <t xml:space="preserve">CN: Phương pháp nghiên cứu khoa học trong y khoa </t>
  </si>
  <si>
    <t>Toecic910</t>
  </si>
  <si>
    <t>001355/HCM--CCHN</t>
  </si>
  <si>
    <t>NGTQ chuyển sang
BC = flie vban</t>
  </si>
  <si>
    <t>Võ Thị Ngọc Trâm</t>
  </si>
  <si>
    <t>0908752387</t>
  </si>
  <si>
    <t>082187000275</t>
  </si>
  <si>
    <t>109/19 Lý Thường Kiệt, Phường 4, Quận Gò Vấp, Tp.HCM</t>
  </si>
  <si>
    <t>Thạc sĩ Y học - Ung thư</t>
  </si>
  <si>
    <t>042860/HCM-CCHN</t>
  </si>
  <si>
    <t xml:space="preserve">Nguyễn Thùy Trang </t>
  </si>
  <si>
    <t>0984557378</t>
  </si>
  <si>
    <t>024292556</t>
  </si>
  <si>
    <t>Xã Tân Thạnh Đông, huyện Củ Chi, Tp.HCM</t>
  </si>
  <si>
    <t>Bác sĩ Chuyên khoa I - Ung thư</t>
  </si>
  <si>
    <t>040081/HCM-CCHN</t>
  </si>
  <si>
    <t>Khám bệnh, chữa bệnh chuyên khoa Ung bướu</t>
  </si>
  <si>
    <t xml:space="preserve">Nguyễn Thị Thoại An </t>
  </si>
  <si>
    <t>0982723372</t>
  </si>
  <si>
    <t>250706117</t>
  </si>
  <si>
    <t xml:space="preserve">12 Ánh Sáng, P1, ĐàLạt, Lâm Đồng </t>
  </si>
  <si>
    <t xml:space="preserve">Lâm đồng </t>
  </si>
  <si>
    <t xml:space="preserve">Nguyễn Tiến Sơn </t>
  </si>
  <si>
    <t>0976760577</t>
  </si>
  <si>
    <t>025785180</t>
  </si>
  <si>
    <t>83/16 Thoại Ngọc Hầu, Phường Hòa Thạnh, Quận Tân Phú, Tp.HCM</t>
  </si>
  <si>
    <t>0027089/HCM-CCHN</t>
  </si>
  <si>
    <t xml:space="preserve">Phan Đỗ Phương Thảo </t>
  </si>
  <si>
    <t>0935499923</t>
  </si>
  <si>
    <t>024798095</t>
  </si>
  <si>
    <t>7 Trần Hưng Đạo, P.Hiệp Phú, Q.9, Tp.HCM</t>
  </si>
  <si>
    <t>GCN: Huấn luyện chăm sóc giảm nhẹ cơ bản cho bác sĩ chuyên khoa Ung bướu</t>
  </si>
  <si>
    <t>030383/BYT-CCHN</t>
  </si>
  <si>
    <t>Nguyễn Quốc Huy</t>
  </si>
  <si>
    <t>0983305800</t>
  </si>
  <si>
    <t>025684639</t>
  </si>
  <si>
    <t>26 Đường số 13, ấp 5, xã Phong Phú, huyện Bình Chánh, Tp.HCM</t>
  </si>
  <si>
    <t>Bác sĩ chuyên khoa cấp I - Ngoại khoa</t>
  </si>
  <si>
    <t>7913062867</t>
  </si>
  <si>
    <t>GCN: Nội soi dạ dày - tá tràng
GCN: Hồi sức cấp cứu
GCN: Tham dự khóa đào tạo phòng chống bệnh ung thư vú
GCN: Phẫu thuật nội soi tổng quát K32</t>
  </si>
  <si>
    <t>Bệnh Viện Quận Tân Phú</t>
  </si>
  <si>
    <t>0027146/HCM-CCHN</t>
  </si>
  <si>
    <t>Nguyễn Công Uẫn</t>
  </si>
  <si>
    <t>0909113985</t>
  </si>
  <si>
    <t>024508073</t>
  </si>
  <si>
    <t>382/19 Tân Kỳ, Tân Quý, P. Sơn Kỳ, T. Phú, Tp.HCM</t>
  </si>
  <si>
    <t xml:space="preserve">GCN: Nội soi dạ dày
GCN: Nội đại tràng và Nội soi điều trị </t>
  </si>
  <si>
    <t>011455/HCM-CCHN</t>
  </si>
  <si>
    <t>0908061761</t>
  </si>
  <si>
    <t>023673395</t>
  </si>
  <si>
    <t>Xóm Đồng, xã Tân Phú Trung, huyện Củ Chi, Tp.HCM</t>
  </si>
  <si>
    <t>337A</t>
  </si>
  <si>
    <t>CC: Quản lý điều dưỡng
GCN: Điều dưỡng thực hành chuyên khoa ung thư</t>
  </si>
  <si>
    <t>6/2003-9/2010
10/2010-2/2016
3/2016-8/2017</t>
  </si>
  <si>
    <t>Bệnh viện Ung Bướu TP.HCM</t>
  </si>
  <si>
    <t>0026413/HCM-CCHN</t>
  </si>
  <si>
    <t>366A</t>
  </si>
  <si>
    <t xml:space="preserve">Trần Thúc Khang </t>
  </si>
  <si>
    <t>0914696911</t>
  </si>
  <si>
    <t>191700097</t>
  </si>
  <si>
    <t xml:space="preserve">23B, Đào Tấn, Huế, Thừa Thiên Huế </t>
  </si>
  <si>
    <t>Khoa Phẫu thuật tim mạch - Lồng ngực</t>
  </si>
  <si>
    <t xml:space="preserve">Thạc sĩ Y học - Ngoại khoa </t>
  </si>
  <si>
    <t xml:space="preserve">Trưởng khoa </t>
  </si>
  <si>
    <t>130A</t>
  </si>
  <si>
    <t>21/3/2017</t>
  </si>
  <si>
    <t xml:space="preserve">Trường Đại học Y khoa Đại học Huế </t>
  </si>
  <si>
    <t>1997-2001: Bác sĩ Nội trú Ngoại, Trường Đại học Y Huế
2002-2004: Giảng viên Bộ môn Ngoại, Trường Đại học Y Huế
2004-2005: Thực tập sinh Bác sỹ nội trú  Ngoại Tim mạch, tại Viện Trường Đại học Strasbourg (Trình độ 1), Cộng Hòa Pháp.
2005-2008: Giảng viên Bộ môn Ngoại, Trường Đại học Y Dược Huế
2008-2009: Thực tập sinh Bác sĩ nội trú Ngoại tim mạch và Lồng ngực (Trình độ 2), tại Viện Trường Đại học Clermont-Ferrand, Cộng Hòa Pháp.
2009-nay: Giảng viên Bộ môn Ngoại, Trường Đại học Y Huế
2012-nay: Đang là nghiên cứu sinh Ngoại tim mạch - Học viện Quân Y 103.</t>
  </si>
  <si>
    <t>0023385/BYT-CCHN
971/QĐ-SYT</t>
  </si>
  <si>
    <t>22/10/2014
05/07/2017</t>
  </si>
  <si>
    <t>Khám bệnh, chữa bệnh chuyên khoa Ngoại
Khám bệnh, chữa bệnh chuyên khoa Ngoại tim mạch và Lồng ngực</t>
  </si>
  <si>
    <t xml:space="preserve">Hoàng Mạnh Chinh </t>
  </si>
  <si>
    <t>0908717859</t>
  </si>
  <si>
    <t>079087000618</t>
  </si>
  <si>
    <t>138/4 Nguyễn Trãi, Phường 3, Quận 5, Tp.HCM</t>
  </si>
  <si>
    <t>921A</t>
  </si>
  <si>
    <t>7912238844</t>
  </si>
  <si>
    <t xml:space="preserve">Đại học Y Khoa Phạm Ngọc Thạch </t>
  </si>
  <si>
    <t>CC: Ngoại mạch máu</t>
  </si>
  <si>
    <t>9/2012-7/2016</t>
  </si>
  <si>
    <t>Bệnh viện Quận 4, Tp.HCM</t>
  </si>
  <si>
    <t>0015411/HCM-CCHN</t>
  </si>
  <si>
    <t>BC = flie vban
 NgTQ chuyển sang</t>
  </si>
  <si>
    <t xml:space="preserve">Hồ Văn Mót </t>
  </si>
  <si>
    <t>01659049471</t>
  </si>
  <si>
    <t>Phổ Cường, Đức Phổ, Quảng Ngãi</t>
  </si>
  <si>
    <t>GCN: Hồi sức nội tim mạch</t>
  </si>
  <si>
    <t>041480/HCM-CCHN</t>
  </si>
  <si>
    <t xml:space="preserve">Phạm Lê Ngọc Thịnh </t>
  </si>
  <si>
    <t>01667311084</t>
  </si>
  <si>
    <t>023726669</t>
  </si>
  <si>
    <t>811 Lô B, c/cư Cây Mai, P.16, Q.11, Tp. HCM</t>
  </si>
  <si>
    <t xml:space="preserve">GCN: Cập nhật chẩn đoán và xử trí các bệnh lý cấp cứu nội khoa
GCN: Dinh dưỡng và chuyển hóa
CC: Bác sĩ tuần hoàn ngoài cơ thể
GCN: Rối loạn Lipid Máu - Statin và những giải pháp tiếp theo cho các tồn động trên nguy cơ tim mạch
GCN: Đái tháo đường Típ 2 trên bệnh nhân tim mạch: Từ thách thức tới giải pháp mới trên lâm sàng
GCN: Vai trò Terlipressin trong điều trị biến chứng của sơ gan
GCN: Hồi sức - Cấp cứu - Chống độc (Theo dõi huyết động &amp; Suy tuần hoàn trong nhiễm khuẩn huyết)
GCN: Nội tổng quát (Thăm dò chức năng hô hấp trong chẩn đoán và điều trị bệnh hô hấp)
GCN: Hồi sức - Cấp cứu - Chống độc (Cập nhật hướng điều trị nhiễm khuẩn huyết 2012 và không khí nhân tạo trong ARDS)
GCN: Hồi sức - Cấp cứu - Chống độc (Choáng nhiễm trùng)
GCN: Hồi sức - Cấp cứu - Chống độc ( Lọc máu liên tục và thay thế huyết tương - từ nguyên lý đến thực hành lâm sàng)
GCN: Hồi sức - Cấp cứu - Chống độc (Thông khí cơ học)
GCN: Nội tổng quát (Cập nhật trong chẩn đoán và điều trị COPD)
GCN: Nội tổng quát (Thăm dò chức năng hô hấp trong chẩn đoán và điều trị bệnh hô hấp)
GCN: Hồi sức - Cấp cứu - Chống độc (Theo dõi hô hấp và kiểm soát nhiễm khuẩn ở bệnh nhân hồi sức)
GCN: Hồi sức - Cấp cứu - Chống độc (Theo dõi hô hấp và kiểm soát nhiễm khuẩn ở bệnh nhân hồi sức)
GCN: Nội tổng quát (Bệnh mạch vành)
GCN: Hồi sức - Cấp cứu - Chống độc (Dinh dưỡng lâm sàn đường tĩnh mạch)
GCN: Lớp nâng cao năng lực quản lý điều trị hen phế quản
GCN: Tham dự hội thảo cấp cứu Quốc tế năm 2014
GCN: Siêu âm tổng quát
GCN: Xử trí cấp cứu trong bệnh lý hô hấp
GCN: Ứng dụng thăm dò chức năng hô hấp và hình ảnh học lồng ngực
GCN: Huấn luyện thực hành máy thở PURITAN BENNETT 840
</t>
  </si>
  <si>
    <t>2010-2014
2015-5/2017</t>
  </si>
  <si>
    <t>Bác sĩ điều trị khoa Hồi sức cấp cứu BV ĐK KV Hóc Môn
Bác sĩ điều trị khoa Hồi sức tích cực Bệnh viện Đại học Y Dược TP.HCM</t>
  </si>
  <si>
    <t>0016655/HCM-CCHN</t>
  </si>
  <si>
    <t>Hủy điều chỉnh giảm lương 4/8/2017
BC = flie vban
ICU chuyển sang</t>
  </si>
  <si>
    <t xml:space="preserve">Nguyễn Thanh Sơn </t>
  </si>
  <si>
    <t>0983298065</t>
  </si>
  <si>
    <t>212553382</t>
  </si>
  <si>
    <t xml:space="preserve">182 Quách Đình Bảo, Phường Phú Thạnh, Quận Tân Phú, Tp.HCM </t>
  </si>
  <si>
    <t>039926/HCM-CCHN</t>
  </si>
  <si>
    <t>Khám bệnh, chữa bệnh chuyên khoa Hồi sức cấp cứu</t>
  </si>
  <si>
    <t>Hủy điều chỉnh giảm lương ngày 4/8/2017
ICU chuyển sang
BC = flie vban</t>
  </si>
  <si>
    <t xml:space="preserve">Huỳnh Khiêm Huy </t>
  </si>
  <si>
    <t>0938787220</t>
  </si>
  <si>
    <t>025464287</t>
  </si>
  <si>
    <t xml:space="preserve">TK46/26 Bến Chương Dương, Phường Cầu Kho, Quận 1, TP.HCM </t>
  </si>
  <si>
    <t>GCN: Siêu âm thực hành
GCN: Siêu âm tim và bệnh lý tim mạch</t>
  </si>
  <si>
    <t>001768/HCM-CCHN</t>
  </si>
  <si>
    <t xml:space="preserve">Biện Ngọc Anh </t>
  </si>
  <si>
    <t>01647381391</t>
  </si>
  <si>
    <t>245273655</t>
  </si>
  <si>
    <t>Xã Đắk Nang, huyện Krông Nô, Đắk Nông</t>
  </si>
  <si>
    <t xml:space="preserve">Khoa Phẫu thuật tim mạch - Lồng ngực </t>
  </si>
  <si>
    <t xml:space="preserve">Đoàn Long Phước </t>
  </si>
  <si>
    <t>0935899007</t>
  </si>
  <si>
    <t xml:space="preserve">Khánh Hòa </t>
  </si>
  <si>
    <t xml:space="preserve">Ngô Gia Tự, Phước Tiến, Nha Trang, Khánh Hòa </t>
  </si>
  <si>
    <t>GCN: Bổ túc kiến thức về "Hồi sức sau phẫu thuật tim"</t>
  </si>
  <si>
    <t>0003290/KH-CCHN
743/QĐ-SYT</t>
  </si>
  <si>
    <t>07/04/2014
11/08/2017</t>
  </si>
  <si>
    <t>Khám bệnh chữa bệnh Nội khoa
Khám chữa bệnh ngoại lồng ngực</t>
  </si>
  <si>
    <t>Huỳnh Thanh Giang Thảo</t>
  </si>
  <si>
    <t>01627338889</t>
  </si>
  <si>
    <t>023515367</t>
  </si>
  <si>
    <t>56 Lê Thị Siêng, Ấp Tiền, xã Tân thông Hội, huyện Củ Chi, Tp.HCM</t>
  </si>
  <si>
    <t>Điều dưỡng phụ trách khoa</t>
  </si>
  <si>
    <t>0204175748</t>
  </si>
  <si>
    <t>0019432/HCM-CCHN</t>
  </si>
  <si>
    <t>ĐH Phạm Ngọc Thạch</t>
  </si>
  <si>
    <t xml:space="preserve">Sở Y Tế Tiền Giang </t>
  </si>
  <si>
    <t>Trung Bình</t>
  </si>
  <si>
    <t xml:space="preserve">CC: Quản lý điều dưỡng </t>
  </si>
  <si>
    <t xml:space="preserve">Đinh Văn Cội </t>
  </si>
  <si>
    <t>0986977678</t>
  </si>
  <si>
    <t>211712937</t>
  </si>
  <si>
    <t>CA Bình Định</t>
  </si>
  <si>
    <t>Căn hộ 611, Chung cư Thới An 3, Đường Nguyễn Văn Quá, Phường Đông Thuận, Quận 12</t>
  </si>
  <si>
    <t>Khoa Ngoại thần kinh</t>
  </si>
  <si>
    <t>Bác sĩ chuyên khoa cấp I - Ngoại thần kinh</t>
  </si>
  <si>
    <t>196A</t>
  </si>
  <si>
    <t>0205379441</t>
  </si>
  <si>
    <t>Đại Học Y Dược Tp. HCM</t>
  </si>
  <si>
    <t>GCN: Lớp đào tạo phẫu thuật thần kinh nhi
GCN: Thực hành phẫu thuật cột sống A tại Bệnh viện Chấn thương chỉnh hình
GCN: MIS/ Kỹ thuật bắt vít qua da với hệ thống Sextant
GCN: Cập nhật điều trị phẫu thuật thần kinh trên bệnh nhân lớn tuổi
CC: Quản lý bệnh viện
CC: Quản lý chất lượng bệnh viện</t>
  </si>
  <si>
    <t>0028939/HCM-CCHN</t>
  </si>
  <si>
    <t>Khám bệnh, chữa bệnh chuyên khoa ngoại thần kinh</t>
  </si>
  <si>
    <t xml:space="preserve">Trương Thái Dương </t>
  </si>
  <si>
    <t>0907084471</t>
  </si>
  <si>
    <t>240659887</t>
  </si>
  <si>
    <t>P. Thống Nhất, Thị xã Buôn Hồ, tỉnh Đăk Lăk</t>
  </si>
  <si>
    <t>178A</t>
  </si>
  <si>
    <t>7909114959</t>
  </si>
  <si>
    <t>0003223/GL-CCHN</t>
  </si>
  <si>
    <t>Trần Xuân Anh</t>
  </si>
  <si>
    <t>0978094366</t>
  </si>
  <si>
    <t>191565301</t>
  </si>
  <si>
    <t>A10-10 Chung cư Conic garden- Nguyễn Văn Linh, Bình Chánh, Tp.HCM</t>
  </si>
  <si>
    <t>197A</t>
  </si>
  <si>
    <t>GCN: Khóa học Ngoại thần kinh tại Bệnh viện Chợ Rẫy
CC: Phẫu thuật xâm lấn tối thiểu dùng kỹ thuật bắt vít qua da</t>
  </si>
  <si>
    <t>ĐH Y Dược Thành phố</t>
  </si>
  <si>
    <t>000801/ĐL-CCHN
180/QĐ-SYT</t>
  </si>
  <si>
    <t>04/12/2012
07/03/2017</t>
  </si>
  <si>
    <t xml:space="preserve">Sở Y Tế Đăk Lăk
Sở Y Tế TP.HCM </t>
  </si>
  <si>
    <t xml:space="preserve">Khám bệnh, chữa bệnh chuyên khoa ngoại 
Khám bệnh, chữa bệnh chuyên khoa Ngoại thần kinh </t>
  </si>
  <si>
    <t xml:space="preserve">Huỳnh Tấn Khoa </t>
  </si>
  <si>
    <t>0914110490</t>
  </si>
  <si>
    <t>221032482</t>
  </si>
  <si>
    <t>11 An Dương Vương, Phường 9, Tp.Tuy Hòa, Phú Yên</t>
  </si>
  <si>
    <t>3907001469</t>
  </si>
  <si>
    <t>Đại Học Y Khoa Huế</t>
  </si>
  <si>
    <t>GCN: Học Ngoại thần kinh tại Bệnh viện Chợ Rẫy</t>
  </si>
  <si>
    <t>Bệnh Viện Đa Khoa Tỉnh Phú Yên</t>
  </si>
  <si>
    <t>0000881/PY-CCHN
233/QĐ-SYT</t>
  </si>
  <si>
    <t>10/07/2014
30/03/2017</t>
  </si>
  <si>
    <t>Sở Y Tế Phú Yên
Sở Y Tế TP.HCM</t>
  </si>
  <si>
    <t>Cao Hoàng Thiện</t>
  </si>
  <si>
    <t>0939655221</t>
  </si>
  <si>
    <t>311874194</t>
  </si>
  <si>
    <t>289/11 Lý Thái Tổ, Phường 9, Quận 10, Tp.HCM</t>
  </si>
  <si>
    <t>56A</t>
  </si>
  <si>
    <t>7912142643</t>
  </si>
  <si>
    <t>Đại Học Y Dược Cần Thơ</t>
  </si>
  <si>
    <t>0025934/HCM-CCHN</t>
  </si>
  <si>
    <t>Bùi Hữu Lượng</t>
  </si>
  <si>
    <t>0986800917</t>
  </si>
  <si>
    <t>260966573</t>
  </si>
  <si>
    <t>Bình Thuận</t>
  </si>
  <si>
    <t>Hòa Phú, Tuy Phong, Bình Thuận</t>
  </si>
  <si>
    <t>57A</t>
  </si>
  <si>
    <t>7910090415</t>
  </si>
  <si>
    <t>2009-2015</t>
  </si>
  <si>
    <t>0029510/HCM-CCHN</t>
  </si>
  <si>
    <t xml:space="preserve">Kim Thành Tri </t>
  </si>
  <si>
    <t>01693773734</t>
  </si>
  <si>
    <t>334267986</t>
  </si>
  <si>
    <t>Ấp Trà Cú A, Thanh Sơn, Trà Cú, Trà Vinh</t>
  </si>
  <si>
    <t>Bác sĩ Ngoại thần kinh</t>
  </si>
  <si>
    <t>7915059101</t>
  </si>
  <si>
    <t>GCN: Bổ túc kiến thức về " Ngoại thần kinh"</t>
  </si>
  <si>
    <t>Bệnh Viện Quận Thủ Đức</t>
  </si>
  <si>
    <t>035047/HCM-CCHN</t>
  </si>
  <si>
    <t>Trần Vũ Hoàng Dương</t>
  </si>
  <si>
    <t>0987232045</t>
  </si>
  <si>
    <t>280914256</t>
  </si>
  <si>
    <t>Tân Định, Bến Cát, Bình Dương</t>
  </si>
  <si>
    <t>Thạc sĩ, Bác sĩ  chuyên ngành Ngoại thần kinh và Sọ não</t>
  </si>
  <si>
    <t>334A</t>
  </si>
  <si>
    <t>7916315574</t>
  </si>
  <si>
    <t>GCN: Ngoại thần kinh
GCN: Hình ảnh học thần kinh
GCN: Cập nhật kiến thức về nhiễm trùng hệ thần kinh trung ương và phẫu thuật thần kinh chức năng
GCN: Các đường mổ cơ bản trong sọ não và cột sống</t>
  </si>
  <si>
    <t>040316/HCM-CCHN</t>
  </si>
  <si>
    <t>Đỗ Quốc Vĩnh</t>
  </si>
  <si>
    <t>0917633347</t>
  </si>
  <si>
    <t>334222249</t>
  </si>
  <si>
    <t xml:space="preserve">Khóm 3, Thị trấn Mỹ Long, huyện Cầu Ngang, tỉnh Trà Vinh </t>
  </si>
  <si>
    <t>Thạc sĩ, Bác sĩ chuyên ngành Ngoại khoa</t>
  </si>
  <si>
    <t>314A</t>
  </si>
  <si>
    <t>9213011717</t>
  </si>
  <si>
    <t xml:space="preserve">Đại Học Y Dược Cần Thơ </t>
  </si>
  <si>
    <t xml:space="preserve">GCN: Khóa học Ngoại thần kinh </t>
  </si>
  <si>
    <t>004040/CT-CCHN</t>
  </si>
  <si>
    <t>Sở Y Tế Cần Thơ</t>
  </si>
  <si>
    <t xml:space="preserve">Huỳnh Tấn Nhã </t>
  </si>
  <si>
    <t>0933824020</t>
  </si>
  <si>
    <t>225401537</t>
  </si>
  <si>
    <t>7/1 đường Cửu Long, Phước Hòa, Nha Trang, Khánh Hòa</t>
  </si>
  <si>
    <t>Thạc sĩ, Bác sĩ chuyên ngành Ngoại thần kinh và Sọ Não</t>
  </si>
  <si>
    <t>7916315570</t>
  </si>
  <si>
    <t>Đại học Y dược TP.HCM</t>
  </si>
  <si>
    <t>GCN: Các đường mổ cơ bản trong sọ não và cột sống
GCN: Tập huấn "Điều trị bệnh mạch máu não bằng phẫu thuật và can thiệp nội mạch"
GCN: Cập nhật điều trị phẫu thuật thần kinh trên bệnh nhân lớn tuổi
GCN: Cập nhật kiến thức về nhiễm trùng hệ thần kinh trung ương và phẫu thuật thần kinh chức năng
GCN: Can thiệp nội mạch điều trị đột quỵ và các bệnh lý mạch máu não tủy
GCN: Can thiệp nội mạch điều trị đột quỵ cấp</t>
  </si>
  <si>
    <t>039917/HCM-CCHN
658/QĐ-SYT</t>
  </si>
  <si>
    <t>23/06/2017
04/06/2018</t>
  </si>
  <si>
    <t>Khám bệnh, chữa bệnh chuyên khoa Ngoại
Khám bệnh, chữa bệnh chuyên khoa ngoại thần kinh</t>
  </si>
  <si>
    <t xml:space="preserve">Nguyễn Thế Thuần </t>
  </si>
  <si>
    <t>0918602050</t>
  </si>
  <si>
    <t>026014014</t>
  </si>
  <si>
    <t>934A</t>
  </si>
  <si>
    <t>7910052390</t>
  </si>
  <si>
    <t>2009-2015
2015-2016</t>
  </si>
  <si>
    <t>Bệnh Viện Đa Khoa Khu Vực Củ Chi
Bệnh viện Nhi đồng 1</t>
  </si>
  <si>
    <t>012666/HCM-CCHN
254/QĐ-SYT</t>
  </si>
  <si>
    <t>10/12/2013
31/03/2017</t>
  </si>
  <si>
    <t xml:space="preserve">Lê Thanh Vương </t>
  </si>
  <si>
    <t>0982464330</t>
  </si>
  <si>
    <t>290809726</t>
  </si>
  <si>
    <t xml:space="preserve">576, ấp Phước Tân 3, xã Phan, Dương Minh Châu, Tây Ninh </t>
  </si>
  <si>
    <t>Bác sĩ chuyên khoa cấp I - Ngoại Thần Kinh và sọ não</t>
  </si>
  <si>
    <t>Anh B
Pháp B</t>
  </si>
  <si>
    <t>0026461/HCM-CCHN
1382/QĐ-SYT</t>
  </si>
  <si>
    <t>29/10/2014
25/09/2017</t>
  </si>
  <si>
    <t xml:space="preserve">Huỳnh Văn Vũ </t>
  </si>
  <si>
    <t>0934802233</t>
  </si>
  <si>
    <t>241261489</t>
  </si>
  <si>
    <t>Thôn Tân Trung, Xã Ea Kênh, huyện Krông Pắc, Đắk Lắk</t>
  </si>
  <si>
    <t xml:space="preserve">Thạc sĩ Y học Ngoại khoa </t>
  </si>
  <si>
    <t>035284/HCM-CCHN</t>
  </si>
  <si>
    <t>Đào Phạm Thái Sơn (chưa nộp bằng TN)</t>
  </si>
  <si>
    <t>01693714485</t>
  </si>
  <si>
    <t>072093002099</t>
  </si>
  <si>
    <t xml:space="preserve">Ấp Bình Hòa, Thái Bình, Châu Thành, Tây Ninh </t>
  </si>
  <si>
    <t>Lê Tấn Bảo</t>
  </si>
  <si>
    <t>01685402212</t>
  </si>
  <si>
    <t>250939063</t>
  </si>
  <si>
    <t xml:space="preserve">Túy Sơn, Xuân Thọ, Đà Lạt, Lâm Đồng </t>
  </si>
  <si>
    <t xml:space="preserve">Bác sĩ Y đa khoa/Ngoại thần kinh </t>
  </si>
  <si>
    <t xml:space="preserve">CC: Ngoại thần kinh </t>
  </si>
  <si>
    <t>Nguyễn Hải Tâm</t>
  </si>
  <si>
    <t>0983710916</t>
  </si>
  <si>
    <t>024109956</t>
  </si>
  <si>
    <t>4/37A, KPhố 2, Thị trấn Hóc Môn, Hóc Môn, Tp.HCM</t>
  </si>
  <si>
    <t>040150/HCM-CCHN</t>
  </si>
  <si>
    <t>Trần Đức Duy Trí</t>
  </si>
  <si>
    <t>0979041238</t>
  </si>
  <si>
    <t>191502991</t>
  </si>
  <si>
    <t>194 Bùi Thị Xuân, TP Huế, Thừa Thiên Huế</t>
  </si>
  <si>
    <t xml:space="preserve">Khoa Ngoại thần kinh </t>
  </si>
  <si>
    <t xml:space="preserve">Thạc sĩ Ngoại khoa </t>
  </si>
  <si>
    <t>Trường Đại Học Huế</t>
  </si>
  <si>
    <t>GCN: Phẫu thuật cột sống ngắn hạn
GXN: Phẫu thuật cột sống</t>
  </si>
  <si>
    <t>0007854/BYT-CCHN</t>
  </si>
  <si>
    <t>Bộ Y tế</t>
  </si>
  <si>
    <t xml:space="preserve">Phan Đình Thành </t>
  </si>
  <si>
    <t>0986617403</t>
  </si>
  <si>
    <t>264456574</t>
  </si>
  <si>
    <t xml:space="preserve">Trường Thọ, Phước Hậu, Ninh Phước, Ninh Thuận </t>
  </si>
  <si>
    <t>Phạm Thị Trang Đài</t>
  </si>
  <si>
    <t>0938051590</t>
  </si>
  <si>
    <t>241142774</t>
  </si>
  <si>
    <t>Đăklăk</t>
  </si>
  <si>
    <t>Thôn 4, Krong Buk, Krong pak, Đắk lăk</t>
  </si>
  <si>
    <t>ĐH Yersin Đà Lạt</t>
  </si>
  <si>
    <t>GCN: Tập huấn các quy định về tiêm chủng an toàn
CC: KSNK dành cho nhân viên y tế
GCN: Tăng cường năng lực quản lý điều dưỡng</t>
  </si>
  <si>
    <t>IELTS 7.0</t>
  </si>
  <si>
    <t>BV DH Y Dược HAG Lai</t>
  </si>
  <si>
    <t>000877/GL-CCHN</t>
  </si>
  <si>
    <t>20/09/2013</t>
  </si>
  <si>
    <t>2008-2013</t>
  </si>
  <si>
    <t>Quảng Bình</t>
  </si>
  <si>
    <t>Nguyễn Ngọc Phương Tâm</t>
  </si>
  <si>
    <t>0908452904</t>
  </si>
  <si>
    <t>022593541</t>
  </si>
  <si>
    <t>32/123 Cao Thắng, P5, Quận 3, Tp.HCM</t>
  </si>
  <si>
    <t>Khoa Ngoại tiết niệu</t>
  </si>
  <si>
    <t>Bác sĩ chuyên khoa cấp II - Ngoại tiết niệu</t>
  </si>
  <si>
    <t>223A</t>
  </si>
  <si>
    <t>0298099916</t>
  </si>
  <si>
    <t>TT đào tạo về bồi dưỡng cán bộ y tế Tp HCM</t>
  </si>
  <si>
    <t>GCN: Nội soi ổ bụng tiết niệu nâng cao
CC: Quản lý chất lượng bệnh viện
CC: Điều trị Ngoại khoa về ghép thận
CC: Quản lý bệnh viện</t>
  </si>
  <si>
    <t>1998 đến 2014</t>
  </si>
  <si>
    <t>014322/HCM-CCHN
250/QĐ-SYT</t>
  </si>
  <si>
    <t>23/12/2013
31/3/2017</t>
  </si>
  <si>
    <t>Khám bệnh, chữa bệnh chuyên khoa ngoại
Khám bệnh, chữa bệnh chuyên khoa Ngoại niệu</t>
  </si>
  <si>
    <t>Nguyễn Vĩnh Bình</t>
  </si>
  <si>
    <t>0989211855</t>
  </si>
  <si>
    <t>025716291</t>
  </si>
  <si>
    <t>59/42/4 Đỗ Thúc Tịnh, Phường 12, Quận Gò Vấp, Tp.HCM</t>
  </si>
  <si>
    <t>Thạc sĩ, Bác sĩ nội trú Y học - Ngoại khoa</t>
  </si>
  <si>
    <t>230A</t>
  </si>
  <si>
    <t>7909393705</t>
  </si>
  <si>
    <t xml:space="preserve">CC: Điều trị Ngoại khoa về ghép thận
CC: Quản lý bệnh viện
CC: Quản lý chất lượng bệnh viện </t>
  </si>
  <si>
    <t>Đại học Y Dược Tp.HCM (Giảng viên)</t>
  </si>
  <si>
    <t>001597/BYT-CCHN</t>
  </si>
  <si>
    <t>Khám bệnh, chữa bệnh chuyên khoa ngoại tiết niệu</t>
  </si>
  <si>
    <t>Phan Đức Hữu</t>
  </si>
  <si>
    <t>01664724116</t>
  </si>
  <si>
    <t>025592465</t>
  </si>
  <si>
    <t>528/5/116 Điện Biên Phủ, P11, Q10, TpHCM</t>
  </si>
  <si>
    <t>224A</t>
  </si>
  <si>
    <t>7909052877</t>
  </si>
  <si>
    <t>GCN: Sỏi đường mật: Chẩn đoán và điều trị
GCN: Tham dự hội nghị khoa học kỹ thuật bệnh viện
GCN: Bồi dưỡng sau đại học về Phẫu thuật nội soi ổ bụng
GCN: Tán sỏi ngoài cơ thể
GCN: Nội soi ổ bụng tiết niệu nâng cao
GCN: Nội soi tiết niệu nâng cao
CC: Điều trị Ngoại khoa về ghép thận</t>
  </si>
  <si>
    <t>TOEIC 675</t>
  </si>
  <si>
    <t>0020287/HCM-CCHN
231/QĐ-SYT</t>
  </si>
  <si>
    <t>22/04/2014
30/03/2017</t>
  </si>
  <si>
    <t>Nguyễn Trường Hoan</t>
  </si>
  <si>
    <t>0919408922</t>
  </si>
  <si>
    <t>023467402</t>
  </si>
  <si>
    <t>31 Đường số 10, Xã Bình Hưng, Huyện Bình Chánh, TpHCM</t>
  </si>
  <si>
    <t>225A</t>
  </si>
  <si>
    <t>0206395388</t>
  </si>
  <si>
    <t>TB khá</t>
  </si>
  <si>
    <t>CC: Điều trị Ngoại khoa về ghép thận</t>
  </si>
  <si>
    <t>BV Triều An</t>
  </si>
  <si>
    <t>002868/HCM-CCHN</t>
  </si>
  <si>
    <t>Khám bệnh, chữa bệnh chuyên khoa ngoại (niệu)</t>
  </si>
  <si>
    <t xml:space="preserve">Võ Đình Bão </t>
  </si>
  <si>
    <t>0982955557</t>
  </si>
  <si>
    <t>5/55 Võ Trường Toản, Phường 15, Quận 5, Tp.HCM</t>
  </si>
  <si>
    <t xml:space="preserve">Thạc sĩ, bác sĩ chuyên khoa Ngoại tiết niệu </t>
  </si>
  <si>
    <t>041089/HCM-CCHN</t>
  </si>
  <si>
    <t xml:space="preserve">Huỳnh Nguyễn Trường Vinh </t>
  </si>
  <si>
    <t>0932241217</t>
  </si>
  <si>
    <t>023946471</t>
  </si>
  <si>
    <t>7/5 Thành Thái, P.14, Q.10, TP. HCM</t>
  </si>
  <si>
    <t>0027190/HCM-CCHN</t>
  </si>
  <si>
    <t>Lê Nguyễn Phú</t>
  </si>
  <si>
    <t>01679959073</t>
  </si>
  <si>
    <t>290969154</t>
  </si>
  <si>
    <t xml:space="preserve">Thanh Sơn, Thanh Điền, Châu Thành, Tây Ninh </t>
  </si>
  <si>
    <t>041937/HCM-CCHN</t>
  </si>
  <si>
    <t>Mai Viết Nhật Tân</t>
  </si>
  <si>
    <t>0938796472</t>
  </si>
  <si>
    <t>023821022</t>
  </si>
  <si>
    <t>226 Nghĩa Phát, P7, Q. Tân Bình, TP.HCM</t>
  </si>
  <si>
    <t>Thạc sĩ Ngoại khoa</t>
  </si>
  <si>
    <t>030805/BYT-CCHN</t>
  </si>
  <si>
    <t>Phan Thành Thống</t>
  </si>
  <si>
    <t>0987797171</t>
  </si>
  <si>
    <t>321406235</t>
  </si>
  <si>
    <t xml:space="preserve">Ấp Phú Thạnh, Quới Điền, Thạnh Phú, Bến Tre </t>
  </si>
  <si>
    <t xml:space="preserve">Trần Thượng </t>
  </si>
  <si>
    <t>0983091453</t>
  </si>
  <si>
    <t>025205026</t>
  </si>
  <si>
    <t xml:space="preserve">Bình Trị Đông B, Bình Tân, TP.HCM </t>
  </si>
  <si>
    <t xml:space="preserve">Khoa Ngoại tiết niệu </t>
  </si>
  <si>
    <t>Bác sĩ chuyên khoa cấp I - Ngoại tiết niệu</t>
  </si>
  <si>
    <t>GCN: Nam khoa</t>
  </si>
  <si>
    <t>0017592/HCM-CCHN</t>
  </si>
  <si>
    <t xml:space="preserve">Cao Vĩnh Duy </t>
  </si>
  <si>
    <t>0937990410</t>
  </si>
  <si>
    <t>092087002978</t>
  </si>
  <si>
    <t xml:space="preserve">Sơn Kỳ, Tân Phú, TP.HCM </t>
  </si>
  <si>
    <t>CC: Nội soi tiết niệu cơ bản
CC: Nội soi ổ bụng tiết niệu cơ bản
GCN: Siêu âm tổng quát</t>
  </si>
  <si>
    <t>002976/CT-CCHN</t>
  </si>
  <si>
    <t>Khám bệnh, chữa bệnh Ngoại khoa</t>
  </si>
  <si>
    <t>Hồ Vinh Xương</t>
  </si>
  <si>
    <t>0905465978</t>
  </si>
  <si>
    <t>022562169</t>
  </si>
  <si>
    <t>14/4 Ấp Trung Lân, Xã Bà Điểm, huyện Hóc Môn, Tp.HCM</t>
  </si>
  <si>
    <t>0296258781</t>
  </si>
  <si>
    <t>GCN: Tăng cường năng lực quản lý điều dưỡng
GCN: Điều dưỡng thận nhân tạo
GCN: Thẫm phân phúc mạc
GCN: Lớp học sau đại học dành cho điều dưỡng tiết niệu - thận học
CC: KSNK dành cho nhân viên y tế
CC: An toàn người bệnh
GCN: ISO 15189:2012
CC: Điều dưỡng dụng cụ trong Ghép thận</t>
  </si>
  <si>
    <t>1993-2013</t>
  </si>
  <si>
    <t>BC cấp cứu Trưng Vương - Khoa Tim Mạch, HSCC, Thận - Thận nhân tạo</t>
  </si>
  <si>
    <t>0015854/HCM-CCHN</t>
  </si>
  <si>
    <t>28/12/2013</t>
  </si>
  <si>
    <t>68A</t>
  </si>
  <si>
    <t xml:space="preserve">Thực hiện theo TTLT số 26/2015/TTLT-BYT-BNV ngày 7/10/2015 </t>
  </si>
  <si>
    <t>Giòng Sao, xã Tân Phú Trung, huyện Củ Chi, Tp.HCM</t>
  </si>
  <si>
    <t>Võ Văn Thẳng</t>
  </si>
  <si>
    <t>01688153366</t>
  </si>
  <si>
    <t>82/9 Cây Keo, Khu phố 1, Phường Tam Phú, Quận Thủ Đức, TpHCM</t>
  </si>
  <si>
    <t>Khoa Chấn thương chỉnh hình</t>
  </si>
  <si>
    <t>Bác sĩ chuyên khoa cấp II - Chấn thương chỉnh hình</t>
  </si>
  <si>
    <t xml:space="preserve">Trưởng Khoa </t>
  </si>
  <si>
    <t>0205107104</t>
  </si>
  <si>
    <t>0017923/HCM-CCHN</t>
  </si>
  <si>
    <t>Khám bệnh, chữa bệnh chuyên khoa chấn thương chỉnh hình</t>
  </si>
  <si>
    <t>Phan Văn Tiếp</t>
  </si>
  <si>
    <t>0918026018</t>
  </si>
  <si>
    <t>020226456</t>
  </si>
  <si>
    <t xml:space="preserve">22/30 Thống Nhất, Phường 16, Gò Vấp, Tp.HCM </t>
  </si>
  <si>
    <t xml:space="preserve">Trường Đại học Y Dược Y Dược Tp.HCM </t>
  </si>
  <si>
    <t>010645/HCM-CCHN</t>
  </si>
  <si>
    <t>Khám bệnh, chữa bệnh chuyên khoa chấn thương chỉnh hình
Sơ cứu, cấp cứu ban đầu về Ngoại khoa. Không khám kê đơn, không làm thủ thuật chuyên khoa</t>
  </si>
  <si>
    <t>Triệu Quốc Ngọc</t>
  </si>
  <si>
    <t>0985414079</t>
  </si>
  <si>
    <t>365288926</t>
  </si>
  <si>
    <t>Phú Giao- Thạnh Quới- Mỹ Xuyên- Sóc Trăng</t>
  </si>
  <si>
    <t>Bác sĩ chuyên khoa cấp I - Chấn thương chỉnh hình</t>
  </si>
  <si>
    <t>245A</t>
  </si>
  <si>
    <t>0207300684</t>
  </si>
  <si>
    <t xml:space="preserve">GCN: Kỹ thuật tiêm điều trị viêm gan
GCN: Kỹ thuật thay khớp
GCN: Phẫu thuật nội soi khớp K15
GCN: Những tiến bộ trong nội soi khớp 
GCN: Bồi dưỡng vi phẫu thuật LA BO và thực hành lâm sàng
GCN: Xử lý gãy xương do chấn thương theo nguyên lý kết hợp xương ao </t>
  </si>
  <si>
    <t>0019854/HCM-CCHN</t>
  </si>
  <si>
    <t>Nguyễn Thành Luân</t>
  </si>
  <si>
    <t>0964875780</t>
  </si>
  <si>
    <t>025962198</t>
  </si>
  <si>
    <t>Thạc sĩ, Bác sĩ Nội trú - Chấn thương chỉnh hình</t>
  </si>
  <si>
    <t>75A</t>
  </si>
  <si>
    <t>7915314392</t>
  </si>
  <si>
    <t>GCN: Lớp phẫu thuật bàn tay Việt Úc
GCN: Nội soi khớp vai - Từ cơ bản đến nâng cao
GCN: Kinh nghiệm lâm sàng xử lý tình huống trong chẩn đoán và điều trị bệnh lý khớp vai thường gặp
GCN: Chấn thương chỉnh hình</t>
  </si>
  <si>
    <t>TOEFL 440</t>
  </si>
  <si>
    <t>Bác sĩ nội trú</t>
  </si>
  <si>
    <t>0032730/HCM-CCHN</t>
  </si>
  <si>
    <t>Lê Đặng Đức Trung</t>
  </si>
  <si>
    <t>0974567008</t>
  </si>
  <si>
    <t>025958812</t>
  </si>
  <si>
    <t>603 Chung cư Tuệ Tĩnh, Phường 12, Quận 11, Tp.HCM</t>
  </si>
  <si>
    <t>638A</t>
  </si>
  <si>
    <t>7916109125</t>
  </si>
  <si>
    <t>GCN: Chấn thương chỉnh hình
GCN: Tham dự hội nghị chỉnh hình
GCN: Huấn luyện thực hành cơ bản nội cơ xương khớp tại BV Nguyễn Tri Phương
GCN: Nội khớp
GCN: Phẫu thuật nội soi khớp K20
GCN: Xử lý gãy xương do chấn thương theo nguyên lý kết hợp xương AO
GCN: Căn bản vi phẫu thuật K25</t>
  </si>
  <si>
    <t>Bệnh Viện chấn thương chỉnh hình Tp.HCM</t>
  </si>
  <si>
    <t>0027235/HCM-CCHN</t>
  </si>
  <si>
    <t>Nguyễn Thành Công</t>
  </si>
  <si>
    <t>0932994988</t>
  </si>
  <si>
    <t>092088002141</t>
  </si>
  <si>
    <t>67/34 Phan Đăng Lưu, Thới Bình, Ninh Kiều, TP.Cần Thơ</t>
  </si>
  <si>
    <t>Bác sĩ nội trú, Thạc sĩ, CKI - Chấn thương chỉnh hình</t>
  </si>
  <si>
    <t>341A</t>
  </si>
  <si>
    <t>2/2017-7/2017</t>
  </si>
  <si>
    <t>Bệnh viện Sài Gòn Ito</t>
  </si>
  <si>
    <t>004988/CT-CCHN</t>
  </si>
  <si>
    <t>Khám bệnh, chữa bệnh chuyên khoa ngoại chấn thương chỉnh hình</t>
  </si>
  <si>
    <t>Nguyễn Quốc Hải</t>
  </si>
  <si>
    <t>0948218337</t>
  </si>
  <si>
    <t>186362910</t>
  </si>
  <si>
    <t>Kỳ Sơn, Tân Kỳ, Nghệ An</t>
  </si>
  <si>
    <t>Bác sĩ nội trú, Thạc sĩ - Ngoại khoa</t>
  </si>
  <si>
    <t>GCN: Phẫu thuật chấn thương chỉnh hình 1 - BV Hữu nghị Việt Đức
CN: Lớp phẫu thuật bàn tay Việt - Úc lần thứ 11
CN: Lớp phẫu thuật bàn tay Việt - Úc lần thứ 14
CN: Phẫu thuật bàn tay kết hợp nội soi khớp Việt - Úc lần thứ 13</t>
  </si>
  <si>
    <t>11/2014-12/2017</t>
  </si>
  <si>
    <t>Bệnh viện Hữu nghị Đa khoa Nghệ An</t>
  </si>
  <si>
    <t>007736/NA-CCHN</t>
  </si>
  <si>
    <t xml:space="preserve">Nguyễn Văn Việt </t>
  </si>
  <si>
    <t>0989014366</t>
  </si>
  <si>
    <t>186271221</t>
  </si>
  <si>
    <t xml:space="preserve">Nam Nghĩa, Nam Đàn, Nghệ An </t>
  </si>
  <si>
    <t>2013-2017
2017-Nay</t>
  </si>
  <si>
    <t>Khoa CTCH Bệnh viện Đa khoa Tỉnh Nghệ An
Khoa CTCH Bệnh viện 115 Nghệ An</t>
  </si>
  <si>
    <t>008491/NA-CCHN</t>
  </si>
  <si>
    <t>Khám chữa bệnh Ngoại khoa</t>
  </si>
  <si>
    <t xml:space="preserve">Nguyễn Ngô Dũng </t>
  </si>
  <si>
    <t>0935662520</t>
  </si>
  <si>
    <t>205387506</t>
  </si>
  <si>
    <t xml:space="preserve">Xã Điện Thắng Bắc, Thị xã Điện Bàn, tỉnh Quảng Nam  </t>
  </si>
  <si>
    <t xml:space="preserve">Khoa Chấn thương chỉnh hình </t>
  </si>
  <si>
    <t>14/08//2018</t>
  </si>
  <si>
    <t>CC: Phẫu thuật thay khớp
CC: Phẫu thuật nội soi khớp
GCN: Đã tham dự lớp tập huấn Nội soi Khớp Gối &amp; Khớp Vai 2018</t>
  </si>
  <si>
    <t>004949/QNA-CCHN</t>
  </si>
  <si>
    <t>Sở Y Tế Quảng Nam</t>
  </si>
  <si>
    <t>Nguyễn Hoàng Cương</t>
  </si>
  <si>
    <t>01234641601</t>
  </si>
  <si>
    <t>381477674</t>
  </si>
  <si>
    <t>Tân Thuộc, An Xuyên, Cà Mau, Cà Mau</t>
  </si>
  <si>
    <t>GCN: Điều trị dị tật bẩm sinh bàn tay trẻ em</t>
  </si>
  <si>
    <t xml:space="preserve">Võ Ngọc Nam </t>
  </si>
  <si>
    <t>0972755561</t>
  </si>
  <si>
    <t>215256506</t>
  </si>
  <si>
    <t xml:space="preserve">10 Nguyễn Thiện Thuật, TP. Quy Nhơn, Bình Định </t>
  </si>
  <si>
    <t xml:space="preserve">Lê Quốc Tiến </t>
  </si>
  <si>
    <t>01207092701</t>
  </si>
  <si>
    <t xml:space="preserve">Lộc An, Thị Trấn Trảng Bàng, Tây Ninh </t>
  </si>
  <si>
    <t>Tôn Thất Cẩn</t>
  </si>
  <si>
    <t>0908337932</t>
  </si>
  <si>
    <t>025102745</t>
  </si>
  <si>
    <t xml:space="preserve">72/73 Huỳnh Văn Nghệ, P15, TB, TP.HCM </t>
  </si>
  <si>
    <t xml:space="preserve">Bác sĩ chuyên khoa cấp I - Chấn thương chỉnh hình </t>
  </si>
  <si>
    <t xml:space="preserve">Trung bình </t>
  </si>
  <si>
    <t>GCN: Kỹ thuật tim khớp và mô mềm
GCN: Kỹ thuật thay khớp
GCN: Phẫu thuật nội soi khớp</t>
  </si>
  <si>
    <t>0025950/HCM-CCHN</t>
  </si>
  <si>
    <t>Khám bệnh, chữa bệnh chuyên khoa Chấn thương chỉnh hình</t>
  </si>
  <si>
    <t xml:space="preserve">Phạm Minh Bằng </t>
  </si>
  <si>
    <t>0902837987</t>
  </si>
  <si>
    <t>371014005</t>
  </si>
  <si>
    <t>Vĩnh Thuận, Vĩnh Thuận, Kiên Giang</t>
  </si>
  <si>
    <t xml:space="preserve">Khoa Chấn thương hỉnh hình </t>
  </si>
  <si>
    <t>CC: Phẫu thuật thay khớp
CC: Phẫu thuật nội soi khớp</t>
  </si>
  <si>
    <t>037515/HCM-CCHN</t>
  </si>
  <si>
    <t>Nguyễn Trinh Khiết</t>
  </si>
  <si>
    <t>0903855432</t>
  </si>
  <si>
    <t>022957250</t>
  </si>
  <si>
    <t>16 đường 8, P. Phước Bình, Q.9, Tp.HCM</t>
  </si>
  <si>
    <t>Q. Điều dưỡng trưởng</t>
  </si>
  <si>
    <t>CC: Quản lý điều dưỡng
CC: Quản lý bệnh viện</t>
  </si>
  <si>
    <t>6/1997-31/7/2017</t>
  </si>
  <si>
    <t>0033397/HCM-CCHN</t>
  </si>
  <si>
    <t>Trần Thị Thu Thảo</t>
  </si>
  <si>
    <t>329A</t>
  </si>
  <si>
    <t xml:space="preserve">Nguyễn Văn Bá </t>
  </si>
  <si>
    <t>0906862977</t>
  </si>
  <si>
    <t>205/20/61/2 Phạm Đăng Giảng, Phường Bình Hưng Hòa, Quận Bình Tân, Tp.HCM</t>
  </si>
  <si>
    <t>Khoa Chỉnh hình - Vi phẫu</t>
  </si>
  <si>
    <t>0207300693</t>
  </si>
  <si>
    <t>Đại học Y Huế</t>
  </si>
  <si>
    <t>GCN: Bồi dưỡng sau đại học về Phẫu thuật nội soi khớp
GCN: Lớp vi phẫu tạo hình nâng cao chuyên đề bàn tay 
CC: Quản lý bệnh viện
CC: Quản lý chất lượng bệnh viện</t>
  </si>
  <si>
    <t xml:space="preserve">BVĐK KV Củ Chi </t>
  </si>
  <si>
    <t>0020496/HCM-CCHN</t>
  </si>
  <si>
    <t xml:space="preserve">Đặng Gia Nhạc </t>
  </si>
  <si>
    <t>0913668086</t>
  </si>
  <si>
    <t>025047149</t>
  </si>
  <si>
    <t>Số 25 Tĩnh Lộ 2, Ấp Trảng Lắm, Tổ 9, Xã Trung Lập Hạ, Củ Chi, Tp.HCM</t>
  </si>
  <si>
    <t>243A</t>
  </si>
  <si>
    <t>21/03/2014</t>
  </si>
  <si>
    <t>4502002580</t>
  </si>
  <si>
    <t>GCN: Lớp chuyên khoa cơ bản chấn thương chỉnh hình K2
GCN: Lớp chẩn đoán CT Scan căn bản, chương trình JICA
GCN: Kỹ thuật thây khớp</t>
  </si>
  <si>
    <t>0017909/HCM-CCHN</t>
  </si>
  <si>
    <t>Sơn Tấn Ngọc</t>
  </si>
  <si>
    <t>0907000950</t>
  </si>
  <si>
    <t>334106721</t>
  </si>
  <si>
    <t>Nô Đùng, Tân Hiệp, Trà Cú, Trà Vinh</t>
  </si>
  <si>
    <t>244A</t>
  </si>
  <si>
    <t>7908153739</t>
  </si>
  <si>
    <t>ĐH Y Duoc Tp HCM</t>
  </si>
  <si>
    <t xml:space="preserve">GCN: Vi phẫu thuật cơ bản K25
GCN: Tham dự hội nghị Hội phẫu thuật bàn tay TPHCM lần 11
GCN: Xử lý gãy xương do chấn thương theo nguyên lý kết hợp xương ao
GCN: Chấn thương chỉnh hình
GCN: Bồi dưỡng sau đại học về phẫu thuật nội soi khớp
</t>
  </si>
  <si>
    <t>Pháp
Anh B</t>
  </si>
  <si>
    <t>0009448/HCM-CCHN</t>
  </si>
  <si>
    <t>Lê Tấn Thạnh</t>
  </si>
  <si>
    <t>0945190077</t>
  </si>
  <si>
    <t>025642328</t>
  </si>
  <si>
    <t>90A/21 Âu Dương Lân, Phường 3, Quận 8, Tp.HCM</t>
  </si>
  <si>
    <t>74A</t>
  </si>
  <si>
    <t>7915261727</t>
  </si>
  <si>
    <t>GCN:  Xử lý gãy xương do chấn thương theo nguyên lý AO 
GCN: Lớp phẫu thuật chuyên đề vi phẫu
GCN: Phẫu thuật nội soi Khớp K25
GCN: Kỹ thuật thay khớp</t>
  </si>
  <si>
    <t>0022881/HCM-CCHN</t>
  </si>
  <si>
    <t xml:space="preserve">Triệu Anh Đức </t>
  </si>
  <si>
    <t>0972092567</t>
  </si>
  <si>
    <t>365633953</t>
  </si>
  <si>
    <t xml:space="preserve">C11/11A1, Tổ 11, ấp 3, Tân Kiên, Bình Chánh, Tp.HCM </t>
  </si>
  <si>
    <t>7512077004</t>
  </si>
  <si>
    <t xml:space="preserve">GCN: Phẫu thuật Nội soi Khớp </t>
  </si>
  <si>
    <t>0008342/ĐNAI-CCHN
1143/QĐ-SYT</t>
  </si>
  <si>
    <t>30/06/2014
08/08/2017</t>
  </si>
  <si>
    <t>Sở Y Tế Đồng Nai
Sở Y Tế TP.HCM</t>
  </si>
  <si>
    <t>Khám bệnh, chữa bệnh chuyên khoa Ngoại 
Khám bệnh, chữa bệnh chuyên khoa Chấn thương chỉnh hình</t>
  </si>
  <si>
    <t xml:space="preserve">Lê Thanh Hiệp </t>
  </si>
  <si>
    <t>0909492113</t>
  </si>
  <si>
    <t>273118853</t>
  </si>
  <si>
    <t>34/2C đường 27, Phường Sơn Kỳ, Quận Tân Phú, Tp.HCM</t>
  </si>
  <si>
    <t>GCN: Bổ túc kiến thức về "Kỹ thuật thay khớp háng cơ bản"</t>
  </si>
  <si>
    <t>0028958/HCM-CCHN</t>
  </si>
  <si>
    <t>Nguyễn Thanh Sơn</t>
  </si>
  <si>
    <t>0918740739</t>
  </si>
  <si>
    <t>365774887</t>
  </si>
  <si>
    <t xml:space="preserve">Mỹ Phú, Thiện Mỹ, Mỹ Tú, Sóc Trăng </t>
  </si>
  <si>
    <t>GCN: Vi phẫu tạo hình kỹ thuật Labo &amp; Thực hành lâm sàng
GCN: Bồi dưỡng sau đại học về phẫu thuật nội soi khớp
GXN: Đã tham gia khóa học về kỹ thuật thay khớp háng - gối tại Khoa Chi Dưới</t>
  </si>
  <si>
    <t>26-30t
30-36t</t>
  </si>
  <si>
    <t>Bệnh viện Đa khoa Sóc Trăng 
Bệnh viện Đa khoa Tây Đô Cần Thơ</t>
  </si>
  <si>
    <t>000741/ST-CCHN</t>
  </si>
  <si>
    <t>Khám bệnh, chữa bệnh chuyên khoa Ngoại - Chấn thương chỉnh hình</t>
  </si>
  <si>
    <t xml:space="preserve">Kim Văn Trung </t>
  </si>
  <si>
    <t>0908105418</t>
  </si>
  <si>
    <t>023054624</t>
  </si>
  <si>
    <t xml:space="preserve">240 Lê Văn Quới, P. Bình Hưng Hòa A, Q. Bình Tân, Tp.HCM </t>
  </si>
  <si>
    <t xml:space="preserve">Bác sĩ chuyên khoa cấp II- Lão khoa </t>
  </si>
  <si>
    <t>GCN: Kỹ thuật tim nội khớp và mô mềm
CC: Quản lý bệnh viện</t>
  </si>
  <si>
    <t>Bậc 3/6 khung Châu Âu</t>
  </si>
  <si>
    <t>0017137/HCM-CCHN</t>
  </si>
  <si>
    <t xml:space="preserve">Khám bệnh, chữa bệnh chuyên khoa Nội tổng hợp </t>
  </si>
  <si>
    <t>NTQ chuyển sang
BC = flie vban</t>
  </si>
  <si>
    <t xml:space="preserve">Giang Quang Nghĩa </t>
  </si>
  <si>
    <t>01672774378</t>
  </si>
  <si>
    <t>285666782</t>
  </si>
  <si>
    <t xml:space="preserve">Kp Thanh Bình, P. Tân Bình, TX. Đồng Xoài, Bình Phước </t>
  </si>
  <si>
    <t xml:space="preserve">GCN: Xử lý gãy xương do chấn thương theo nguyên lý AO - Khóa căn bản </t>
  </si>
  <si>
    <t xml:space="preserve">003350/BP-CCHN
1203/QĐ-SYT </t>
  </si>
  <si>
    <t>31/10/2016
04/07/2017</t>
  </si>
  <si>
    <t xml:space="preserve">Sở Y Tế Bình Phước
Sở Y Tế Bình Phước </t>
  </si>
  <si>
    <t xml:space="preserve">Khám bệnh, chữa bệnh đa khoa
Thực hiện khám, chữa bệnh chuyên khoa Chấn thương chỉnh hình </t>
  </si>
  <si>
    <t xml:space="preserve">Nguyễn Văn Toàn </t>
  </si>
  <si>
    <t>0979664806</t>
  </si>
  <si>
    <t>381303452</t>
  </si>
  <si>
    <t>Trí Phải, Thới Bình, Cà Mau</t>
  </si>
  <si>
    <t xml:space="preserve">CC: Phẫu thuật nội soi khớp
GCN: Kỹ thuật tim nội khớp và tiêm điều trị viêm gân
GCN: Bổ túc kiến thức về chấn thương chỉnh hình </t>
  </si>
  <si>
    <t>021226/HCM-CCHN</t>
  </si>
  <si>
    <t xml:space="preserve">Nguyễn Phước Lộc </t>
  </si>
  <si>
    <t>0933111464</t>
  </si>
  <si>
    <t>024627604</t>
  </si>
  <si>
    <t>Tâm Chánh Hiệp, Quận 12, Tp.HCM</t>
  </si>
  <si>
    <t xml:space="preserve">Khoa Chỉnh hình - Vi phẫu </t>
  </si>
  <si>
    <t>040264/HCM-CCHN</t>
  </si>
  <si>
    <t>Văn Trọng Hiếu</t>
  </si>
  <si>
    <t>0938115904</t>
  </si>
  <si>
    <t>0770090000253</t>
  </si>
  <si>
    <t>Bà  Rịa - Vũng Tàu</t>
  </si>
  <si>
    <t xml:space="preserve">Long Tân, Thị trấn Long Điền, Long Điền, Bà Rịa - Vũng Tàu </t>
  </si>
  <si>
    <t xml:space="preserve">Nguyễn Trung Kiên </t>
  </si>
  <si>
    <t>0985565237</t>
  </si>
  <si>
    <t>024007178</t>
  </si>
  <si>
    <t xml:space="preserve">Phường Nguyễn Thái Bình, Quận 1, Tp.HCM </t>
  </si>
  <si>
    <t xml:space="preserve">Bác sĩ chuyên khoa I - Chấn thương chỉnh hình </t>
  </si>
  <si>
    <t>0035933/HCM-CCHN</t>
  </si>
  <si>
    <t xml:space="preserve">Khám bệnh, chữa bệnh chuyên khoa Chấn thương chỉnh hình </t>
  </si>
  <si>
    <t>Nguyễn Thị Nhung</t>
  </si>
  <si>
    <t>0906333554</t>
  </si>
  <si>
    <t>142415313</t>
  </si>
  <si>
    <t>Hải Dương</t>
  </si>
  <si>
    <t>Tây Kỳ, Tứ Kỳ, Hải Dương</t>
  </si>
  <si>
    <t>80A</t>
  </si>
  <si>
    <t>7910258963</t>
  </si>
  <si>
    <t>Phòng Khám Đa Khoa Sài Gòn</t>
  </si>
  <si>
    <t>0023329/HCM-CCHN</t>
  </si>
  <si>
    <t>Trần Thị Thu Hà</t>
  </si>
  <si>
    <t xml:space="preserve">Trương Thanh Hải </t>
  </si>
  <si>
    <t>0909426067</t>
  </si>
  <si>
    <t>024280251</t>
  </si>
  <si>
    <t>02 Lô 5C, Cư xá Thủy Lợi 301, P.25, Q. Bình Thạnh, Tp.HCM</t>
  </si>
  <si>
    <t>Khoa Sản</t>
  </si>
  <si>
    <t>Bác sĩ Sản - Ngoại</t>
  </si>
  <si>
    <t>ĐH Y Khoa Hà Nội</t>
  </si>
  <si>
    <t>1985-2014</t>
  </si>
  <si>
    <t>BV Long An</t>
  </si>
  <si>
    <t>001055/LA-CCHN</t>
  </si>
  <si>
    <t>29/03/2013</t>
  </si>
  <si>
    <t>Khám bệnh, chữa bệnh chuyên khoa sản</t>
  </si>
  <si>
    <t>Bùi Thị Thúy Vân</t>
  </si>
  <si>
    <t>0916322671</t>
  </si>
  <si>
    <t>024712336</t>
  </si>
  <si>
    <t>305 Lô C chung cư Vườn Lài, Phú Thị Hòa, Q. Tân Phú, Tp.HCM</t>
  </si>
  <si>
    <t>Bác sĩ chuyên khoa cấp I -Sản phụ khoa</t>
  </si>
  <si>
    <t>05/08/2014</t>
  </si>
  <si>
    <t>3796003190</t>
  </si>
  <si>
    <t>GCN: Soi cổ tử cung
GCN: Siêu âm sản phụ khoa K4
GCN: Tập huấn các quy định về tiêm chủng an toàn</t>
  </si>
  <si>
    <t>Trung tâm sinh sản Bình Định, Bệnh Viện Tân Phú</t>
  </si>
  <si>
    <t>0022890/HCM-CCHN</t>
  </si>
  <si>
    <t>Khám bệnh, chữa bệnh chuyên khoa sản phụ khoa</t>
  </si>
  <si>
    <t>Huỳnh Thị Đào</t>
  </si>
  <si>
    <t>0988670305</t>
  </si>
  <si>
    <t>18/17/1 Trung Mỹ Tây 2A, Phường Trung Mỹ Tây, Quận 12, Tp.HCM</t>
  </si>
  <si>
    <t>7908507462</t>
  </si>
  <si>
    <t>Trường Đại Học Y Dược Cần Thơ</t>
  </si>
  <si>
    <t>GCN: Định hướng chuyên khoa sản phụ khoa
GCN: Kỹ thuật soi cổ tử cung-Đọc kết quả và điều trị
GCN: Phá thai nội khoa</t>
  </si>
  <si>
    <t>2008-2014</t>
  </si>
  <si>
    <t>Bệnh Viện Đa Khoa KV Củ Chi</t>
  </si>
  <si>
    <t>012575/HCM-CCHN</t>
  </si>
  <si>
    <t>Nguyễn Dương Thanh Thảo</t>
  </si>
  <si>
    <t>0925832183</t>
  </si>
  <si>
    <t>023567531</t>
  </si>
  <si>
    <t>93/2 Ấp 6, xã Xuân Thới Sơn, huyện Hóc Môn, Tp.HCM</t>
  </si>
  <si>
    <t>Bác sĩ Sản phụ khoa</t>
  </si>
  <si>
    <t>7909053506</t>
  </si>
  <si>
    <t>GCN: Phẫu thuật nội soi cơ bản trong phụ khoa
GCN: Siêu âm sản phụ khoa cơ bản</t>
  </si>
  <si>
    <t>Bệnh Viện ĐKKV Hóc Môn</t>
  </si>
  <si>
    <t>0016650/HCM-CCHN</t>
  </si>
  <si>
    <t>Hồ Ngọc Khanh</t>
  </si>
  <si>
    <t>0915544990</t>
  </si>
  <si>
    <t>205443237</t>
  </si>
  <si>
    <t>Duy Phú, Duy Xuyên, Quảng Nam</t>
  </si>
  <si>
    <t>277A</t>
  </si>
  <si>
    <t>7415071799</t>
  </si>
  <si>
    <t>Trường Đại Học Y Dược - ĐH Huế</t>
  </si>
  <si>
    <t>CC: Siêu âm sản phụ khoa cơ bản
CC: Phẫu thuật nội soi cơ bản trong phụ khoa
CC: Phá thai nội khoa</t>
  </si>
  <si>
    <t>Bệnh Viện Đa Khoa Bình Dương</t>
  </si>
  <si>
    <t>005322/BD-CCHN</t>
  </si>
  <si>
    <t>Khám bệnh, chữa bệnh chuyên khoa sản phụ khoa, KHHGĐ</t>
  </si>
  <si>
    <t xml:space="preserve">Quang Thị Giang </t>
  </si>
  <si>
    <t>0975702705</t>
  </si>
  <si>
    <t>Kim Khê, Châu Kim, Quế Phong, Nghệ An</t>
  </si>
  <si>
    <t>Bác sĩ chuyên khoa cấp I - Sản phụ khoa</t>
  </si>
  <si>
    <t>295A</t>
  </si>
  <si>
    <t>7912236247</t>
  </si>
  <si>
    <t xml:space="preserve">Trường Đại học Y Thái Bình </t>
  </si>
  <si>
    <t>GCN: Phá thai nội khoa
GCN: Định hướng chuyên khoa sản phụ niên khóa 2013-2014
GCN: Kỹ thuật phá thai bằng phương pháp hút chân không
GCN: Soi cổ tử cung</t>
  </si>
  <si>
    <t>0004430/BD-CCHN</t>
  </si>
  <si>
    <t>Trương Thành Tuyền</t>
  </si>
  <si>
    <t>0907899906</t>
  </si>
  <si>
    <t>381025622</t>
  </si>
  <si>
    <t>K8, TT. Năm Căn, H. Năm Căn, Cà Mau</t>
  </si>
  <si>
    <t>317A</t>
  </si>
  <si>
    <t>9406001053</t>
  </si>
  <si>
    <t>GCN: Phẫu thuật nội soi ổ bụng căn bản
GCN: Khám, điều trị phẫu thuật sản phụ khoa</t>
  </si>
  <si>
    <t>1999-2006
2012-2013</t>
  </si>
  <si>
    <t xml:space="preserve">Bệnh viện Năm Căn Cà Mau
</t>
  </si>
  <si>
    <t>000873/CM-CCHN</t>
  </si>
  <si>
    <t>Sở Y Tế Cà Mau</t>
  </si>
  <si>
    <t>Khám, chữa bệnh sản phụ khoa</t>
  </si>
  <si>
    <t xml:space="preserve">Vương Thị Tuyết </t>
  </si>
  <si>
    <t>01276012766</t>
  </si>
  <si>
    <t>301183696</t>
  </si>
  <si>
    <t xml:space="preserve">KP Gò Thuyền, Thị Trấn Tân Hưng, huyện Tân Hưng, Long An </t>
  </si>
  <si>
    <t>4801000324</t>
  </si>
  <si>
    <t>2009-2015
2015-10/2016</t>
  </si>
  <si>
    <t>Trung tâm y tế Tân Hưng 
Bệnh viện đa khoa KV Hóa Môn</t>
  </si>
  <si>
    <t>002334/LA-CCHN</t>
  </si>
  <si>
    <t xml:space="preserve">Khám, chữa bệnh chuyên khoa sản </t>
  </si>
  <si>
    <t xml:space="preserve">Lê Ngọc Hiền </t>
  </si>
  <si>
    <t>0909115100</t>
  </si>
  <si>
    <t>023561566</t>
  </si>
  <si>
    <t>39/2 Thới Tây 2, X. Tân Hiệp, Hóc Môn, Tp.HCM</t>
  </si>
  <si>
    <t>7908186181</t>
  </si>
  <si>
    <t>CC: Dinh dưỡng sản khoa</t>
  </si>
  <si>
    <t>014142/HCM-CCHN</t>
  </si>
  <si>
    <t>Khám, chữa bệnh chuyên khoa sản phụ khoa</t>
  </si>
  <si>
    <t xml:space="preserve">Trương Phan Thu Hiền </t>
  </si>
  <si>
    <t>0983915301</t>
  </si>
  <si>
    <t>225184924</t>
  </si>
  <si>
    <t>41/16 Phan Đình Giót, Nha Trang, Khánh Hòa</t>
  </si>
  <si>
    <t>Thạc sĩ Sản phụ khoa</t>
  </si>
  <si>
    <t>012762/HCM-CCHN</t>
  </si>
  <si>
    <t>Dương Bội Yến</t>
  </si>
  <si>
    <t>0936019280</t>
  </si>
  <si>
    <t>321605337</t>
  </si>
  <si>
    <t>Ấp An Hòa, An Thạnh, Mỏ Cày Nam, Bến Tre</t>
  </si>
  <si>
    <t>Bác sĩ Y Đa khoa-Định hướng chuyên khoa phụ sản</t>
  </si>
  <si>
    <t>GCN: Phá thai nội khoa
GCN: Cấy và rút que tránh thai Implanon
GCN: Định hướng chuyên khoa phụ sản</t>
  </si>
  <si>
    <t>010420/ĐNAI-CCHN</t>
  </si>
  <si>
    <t>Khám bệnh, chữa bệnh chuyên khoa phụ sản</t>
  </si>
  <si>
    <t xml:space="preserve">Hồ Văn Thành </t>
  </si>
  <si>
    <t>0979212271</t>
  </si>
  <si>
    <t>046090000020</t>
  </si>
  <si>
    <t>95/5 Gò Dầu, P. Tân Quý, Tân Phú, Tp.HCM</t>
  </si>
  <si>
    <t xml:space="preserve">Bác sĩ Y đa khoa/Định hướng chuyên khoa phụ sản </t>
  </si>
  <si>
    <t>CC: Định hướng chuyên khoa phụ sản
CC: Cấy và rút que tránh thai IMPLANON NXT
CC: Siêu âm sản phụ khoa cơ bản</t>
  </si>
  <si>
    <t>9/2016-1/2017</t>
  </si>
  <si>
    <t>Bệnh viện phụ sản Nhi Bình Dương</t>
  </si>
  <si>
    <t>042064/HCM-CCHN</t>
  </si>
  <si>
    <t xml:space="preserve">Bùi Ngọc Thạch </t>
  </si>
  <si>
    <t>01238052662</t>
  </si>
  <si>
    <t>272152424</t>
  </si>
  <si>
    <t>Phượng Vỹ, Suối Cao, Xuân Lộc, Đồng Nai</t>
  </si>
  <si>
    <t>CC: Định hướng chuyên khoa phụ sản
CC: Siêu âm sản phụ khoa</t>
  </si>
  <si>
    <t>041988/HCM-CCHN</t>
  </si>
  <si>
    <t>Võ Hoàng Anh Tuấn</t>
  </si>
  <si>
    <t>0931483256</t>
  </si>
  <si>
    <t>082092000093</t>
  </si>
  <si>
    <t>5/35 Trịnh Đình Trọng, P5, Quận 11, TP.HCM</t>
  </si>
  <si>
    <t>Bác sĩ Y đa khoa/ Định hướng chuyên khoa Phụ sản</t>
  </si>
  <si>
    <t>Trường Đại học Cần Thơ</t>
  </si>
  <si>
    <t>Toeic 590</t>
  </si>
  <si>
    <t>043290/HCM-CCHN</t>
  </si>
  <si>
    <t>Phan Thanh Hải</t>
  </si>
  <si>
    <t>01645017063</t>
  </si>
  <si>
    <t>187201390</t>
  </si>
  <si>
    <t>Tam Hợp, Huyện Quỳ Nhơn, Nghệ An</t>
  </si>
  <si>
    <t>GCN: Khoá tập huấn kiến thức cơ bản trong hỗ trợ sinh sản
CC: Siêu âm phụ khoa
CC: Định hướng chuyên khoa Phụ sản</t>
  </si>
  <si>
    <t>Phạm Ngọc Sơn</t>
  </si>
  <si>
    <t>01665432584</t>
  </si>
  <si>
    <t>077093000445</t>
  </si>
  <si>
    <t>Kp. Phước Lộc, Phước Bửu, Xuyên Mộc, Bà Rịa - Vũng Tàu</t>
  </si>
  <si>
    <t>Trường Đại học Quốc gia Tp. HCM</t>
  </si>
  <si>
    <t>B4</t>
  </si>
  <si>
    <t>Đỗ Hoàng Sanh</t>
  </si>
  <si>
    <t>01689167585</t>
  </si>
  <si>
    <t>197270935</t>
  </si>
  <si>
    <t>Hải Lâm, Hải Lăng, Quảng Trị</t>
  </si>
  <si>
    <t>Trươờng Đại học Y Dược - Đại học Huế</t>
  </si>
  <si>
    <t xml:space="preserve">CC: Định hướng chuyên khoa phụ sản 
CC: Siêu âm sản phụ khoa </t>
  </si>
  <si>
    <t>003627/QT-CCHN</t>
  </si>
  <si>
    <t>Sở Y tế Quảng Trị</t>
  </si>
  <si>
    <t xml:space="preserve">Ngô Văn Tuấn </t>
  </si>
  <si>
    <t>0988344369</t>
  </si>
  <si>
    <t>080080000168</t>
  </si>
  <si>
    <t>242/33 Bà Hom, Phường 13, Quận 6, Tp.HCM</t>
  </si>
  <si>
    <t xml:space="preserve">Khoa Sản </t>
  </si>
  <si>
    <t xml:space="preserve">GCN: Siêu âm sản phụ khoa cơ bản 
GCN: Siêu âm thực hành
GCN: Siêu âm Hình thái học &amp; Siêu âm 4D
CN: Phẫu thuật nội soi cơ bản trong phụ khoa </t>
  </si>
  <si>
    <t>000070/BD-CCHN</t>
  </si>
  <si>
    <t xml:space="preserve">Sở Y tế Bình Dương </t>
  </si>
  <si>
    <t>Khám chữa bệnh chuyên khoa Sản - Phụ - KHHGĐ</t>
  </si>
  <si>
    <t xml:space="preserve">Lê Thị Thu Thanh </t>
  </si>
  <si>
    <t>0916742357</t>
  </si>
  <si>
    <t>051192000071</t>
  </si>
  <si>
    <t xml:space="preserve">07 Tiền Lân, Bà Điểm, Hóc Môn, Tp.HCM </t>
  </si>
  <si>
    <t>GCN: Định hướng chuyên khoa Phụ sản
GCN: Siêu âm thực hành sản phụ khoa
GCN: Đặt dụng cụ tử cung chứa LEVONORGESTREL
CC: Cấy và rút que tránh thai IMPLANON NXT</t>
  </si>
  <si>
    <t>Nguyễn Hoàng Ân</t>
  </si>
  <si>
    <t>0939503713</t>
  </si>
  <si>
    <t>311929781</t>
  </si>
  <si>
    <t xml:space="preserve">Kiểng Phước, Gò Công Đông, Tiền Giang </t>
  </si>
  <si>
    <t>GCN: Định hướng chuyên khoa Phụ sản
CC: Phẫu thuật nội soi cơ bản trong phụ khoa
CC: Kỹ thuật bơm tin trùng vào buồng trứng tử cung
CC: Siêu âm sản phụ khoa cơ bản
CC: Phá thai nội khoa
CC: Cấy và rút que tránh thai IMPLANON NXT
CC: Soi cổ tử cung
CN: Phẫu thuật cắt tử cung ngã bụng</t>
  </si>
  <si>
    <t>BV ĐKKV Củ Chi</t>
  </si>
  <si>
    <t>Lê Thị Thu Hà</t>
  </si>
  <si>
    <t xml:space="preserve">Nữ hộ sinh </t>
  </si>
  <si>
    <t>NHS CĐ</t>
  </si>
  <si>
    <t>01682927677</t>
  </si>
  <si>
    <t>291066657</t>
  </si>
  <si>
    <t xml:space="preserve">Lộc Tân, Lộc Hưng, Trảng Bàng, Tây Ninh </t>
  </si>
  <si>
    <t>Cử nhân hộ sinh</t>
  </si>
  <si>
    <t>NHS ĐH</t>
  </si>
  <si>
    <t>Nữ hộ sinh</t>
  </si>
  <si>
    <t xml:space="preserve">Trung cấp hộ sinh </t>
  </si>
  <si>
    <t xml:space="preserve">Sở Y Tế Lâm Đồng </t>
  </si>
  <si>
    <t>01664486909</t>
  </si>
  <si>
    <t>024409377</t>
  </si>
  <si>
    <t>Cây Trôm, Phước Hiệp, Củ Chi, TP.HCM</t>
  </si>
  <si>
    <t xml:space="preserve">Nguyễn Hữu Đông </t>
  </si>
  <si>
    <t>01237915970</t>
  </si>
  <si>
    <t>290460122</t>
  </si>
  <si>
    <t>52/91 Nguyễn Sĩ Sách, Phường 15, Quận Tân Bình, Tp.HCM</t>
  </si>
  <si>
    <t>Khoa Nhi</t>
  </si>
  <si>
    <t>Bác sĩ chuyên khoa cấp I - Nhi khoa</t>
  </si>
  <si>
    <t>286A</t>
  </si>
  <si>
    <t>0206391749</t>
  </si>
  <si>
    <t>GCN: Hồi sức sơ sinh
GCN: Tham dự hội thảo Pháp - Việt chuyên đề cấp cứu hồi sức
GCN: Hoàn thành khóa tập huấn về tiêm chủng an toàn
GCN: Siêu âm tổng quát
CC: Quản lý chất lượng bệnh viện
CC: Nghiệp vụ sư phạm y học cơ bản
CC: Quản lý bệnh viện</t>
  </si>
  <si>
    <t>Phòng khám Thiện Mai Khôi; PK Xóm Mới</t>
  </si>
  <si>
    <t>0020292/HCM-CCHN</t>
  </si>
  <si>
    <t>Khám bệnh, chữa bệnh chuyên khoa nhi</t>
  </si>
  <si>
    <t xml:space="preserve">Đặng Lê Phong </t>
  </si>
  <si>
    <t>0983798839</t>
  </si>
  <si>
    <t>022868805</t>
  </si>
  <si>
    <t>27 Điện Biên Phủ, P.15, BT, Tp.HCM</t>
  </si>
  <si>
    <t>Thạc sĩ Bác sĩ chuyên ngành Nhi khoa</t>
  </si>
  <si>
    <t>CN: Chăm sóc - Theo dõi, điều trị sơ sinh 
GCN: Tiêm chủng an toàn 
CC: Quản lý bệnh viện</t>
  </si>
  <si>
    <t>0004206/BD-CCHN</t>
  </si>
  <si>
    <t>03/11/2014</t>
  </si>
  <si>
    <t>Nguyễn Hồng Khanh</t>
  </si>
  <si>
    <t>01267541424</t>
  </si>
  <si>
    <t>290905282</t>
  </si>
  <si>
    <t>39 Hồng Lạc, Phường 6, Quận Tân Bình, Tp.HCM</t>
  </si>
  <si>
    <t>288A</t>
  </si>
  <si>
    <t>7914090727</t>
  </si>
  <si>
    <t>038266/HCM-CCHN</t>
  </si>
  <si>
    <t>Phạm Văn Phước</t>
  </si>
  <si>
    <t>0973766417</t>
  </si>
  <si>
    <t>025578282</t>
  </si>
  <si>
    <t>7A 146/2, Ấp 7, Phạm Văn Hai, Bình Chánh, Tp.HCM</t>
  </si>
  <si>
    <t>7915051798</t>
  </si>
  <si>
    <t>GCN: Tham dự hội thảo Pháp - Việt chuyên đề cấp cứu hồi sức</t>
  </si>
  <si>
    <t>Phòng Khám Nhi Khoa Tp.HCM</t>
  </si>
  <si>
    <t>0027423/HCM-CCHN</t>
  </si>
  <si>
    <t>0963605036</t>
  </si>
  <si>
    <t>186576717</t>
  </si>
  <si>
    <t>Thanh Liên, Thanh Chương, Nghệ An</t>
  </si>
  <si>
    <t>Thạc sĩ, Bác sĩ chuyên ngành Nhi khoa</t>
  </si>
  <si>
    <t>90A</t>
  </si>
  <si>
    <t>7414075141</t>
  </si>
  <si>
    <t>Xuất sắc</t>
  </si>
  <si>
    <t>Đại học Y Thái Bình, đH Rostov tại Liên Bang Nga</t>
  </si>
  <si>
    <t>037337/HCM-CCHN</t>
  </si>
  <si>
    <t>14/12/2016</t>
  </si>
  <si>
    <t>Đỗ Thanh Trúc</t>
  </si>
  <si>
    <t>0919030055</t>
  </si>
  <si>
    <t>285657704</t>
  </si>
  <si>
    <t>Xa Trạch 1, Phước An, Hớn Quản, Bình Phước</t>
  </si>
  <si>
    <t>Bác sĩ chuyên khoa cấp I - Nhi</t>
  </si>
  <si>
    <t>91A</t>
  </si>
  <si>
    <t>0296014170</t>
  </si>
  <si>
    <t>Trường ĐH Y Khoa Phạm Ngọc Thạch</t>
  </si>
  <si>
    <t>GCN: Siêu âm tổng quát K22</t>
  </si>
  <si>
    <t>Trung tâm phục hồi chức năng; BVD9KKV Hóc Môn</t>
  </si>
  <si>
    <t>0030766/HCM-CCHN</t>
  </si>
  <si>
    <t xml:space="preserve">Vòng Vĩnh Quay (nghỉ từ 31/10/2018) </t>
  </si>
  <si>
    <t>0902794668</t>
  </si>
  <si>
    <t>250618668</t>
  </si>
  <si>
    <t>Số 17 Đường B2, Phường Tây Thạnh, Quận Tân Phú,</t>
  </si>
  <si>
    <t>311A</t>
  </si>
  <si>
    <t>7911507169</t>
  </si>
  <si>
    <t>GCN: Xử trí sơ sinh cơ bản dành cho bác sĩ
GCN: Xử trí sơ sinh nâng cao dành cho bác sĩ
CC: Dinh dưỡng tiết chế</t>
  </si>
  <si>
    <t>2011-2013 
2013-2016</t>
  </si>
  <si>
    <t xml:space="preserve">Bệnh viện Quận Bình Tân
Phòng khám Đa khoa Vạn An - Long An </t>
  </si>
  <si>
    <t>0018222/HCM-CCHN
1153/QĐ-SYT</t>
  </si>
  <si>
    <t>24/02/2014
08/08/2017</t>
  </si>
  <si>
    <t>Khám bệnh, chữa bệnh chuyên khoa nội tổng hợp
Khám bệnh, chữa bệnh chuyên khoa Nhi</t>
  </si>
  <si>
    <t xml:space="preserve">Thạch Bình Minh  </t>
  </si>
  <si>
    <t>01699976771</t>
  </si>
  <si>
    <t>025706695</t>
  </si>
  <si>
    <t>738 An Dương Vương, P13, Quận 6</t>
  </si>
  <si>
    <t>312A</t>
  </si>
  <si>
    <t>7913068606</t>
  </si>
  <si>
    <t xml:space="preserve">Đại Học Y Dược TP.HCM </t>
  </si>
  <si>
    <t>GCN: Siêu âm bụng tổng quát
GCN: Điện tâm đồ</t>
  </si>
  <si>
    <t>2012-2013
2013-2016</t>
  </si>
  <si>
    <t xml:space="preserve">Khoa nhi bệnh viện Bình Tân
Khoa cấp cứu bệnh viện Quận Thủ Đức </t>
  </si>
  <si>
    <t>0031774/HCM-CCHN
1150/QĐ-SYT</t>
  </si>
  <si>
    <t>17/09/2015
08/08/2017</t>
  </si>
  <si>
    <t xml:space="preserve">Nguyễn Thị Quỳnh Trâm </t>
  </si>
  <si>
    <t>0982467357</t>
  </si>
  <si>
    <t>079185004757</t>
  </si>
  <si>
    <t xml:space="preserve">E17/10A Tân Thới 3, Tân Hiệp, Hóc Môn, Tp.HCM </t>
  </si>
  <si>
    <t>GCN: Hoàn thành khóa tập huấn về tiêm chủng an toàn
GCN: Cấp cứu hồi sức nhi khoa dành cho bác sĩ
GCN: Hồi sức chuyên sâu bệnh tay chân miệng
GCN: Hồi sức cấp cứu nhi khoa
GCN: Điện tâm đồ-chẩn đoán và điều trị loạn nhịp tim K6
GCN: Kỹ năng chăm sóc và điều trị sơ sinh tại đơn nguyên sơ sinh
CC: Dinh dưỡng nhi khoa</t>
  </si>
  <si>
    <t>PHÁP B
B1 (CEFR)</t>
  </si>
  <si>
    <t>014836/HCM-CCHN</t>
  </si>
  <si>
    <t xml:space="preserve">Đặng Thế Cường </t>
  </si>
  <si>
    <t>0903975191</t>
  </si>
  <si>
    <t>052071000036</t>
  </si>
  <si>
    <t xml:space="preserve">71T/1 Khu phố 6, Trung Mỹ Tây, Quận 12, Tp.HCM </t>
  </si>
  <si>
    <t>014544/HCM-CCHN</t>
  </si>
  <si>
    <t>Vũ Thái Quyên</t>
  </si>
  <si>
    <t>01664113333</t>
  </si>
  <si>
    <t>03576001810</t>
  </si>
  <si>
    <t>111A Lê Đình Thám, P. Tân Quý, Q. Tân Phú, Tp.HCM</t>
  </si>
  <si>
    <t>2013-2014
2014 - nay</t>
  </si>
  <si>
    <t>BV ĐK KV Hóc Môn
BV Quận 5 TP.HCM</t>
  </si>
  <si>
    <t>0020261/HCM-CCHN</t>
  </si>
  <si>
    <t>Nguyễn Anh Tú</t>
  </si>
  <si>
    <t>01683661384</t>
  </si>
  <si>
    <t>272327234</t>
  </si>
  <si>
    <t>18A/3 KP6, P. Tân Hòa, Biên Hòa, Đồng Nai</t>
  </si>
  <si>
    <t>042313/HCM-CCHN</t>
  </si>
  <si>
    <t xml:space="preserve">Phan Văn Thạnh </t>
  </si>
  <si>
    <t>0918568180</t>
  </si>
  <si>
    <t>340792508</t>
  </si>
  <si>
    <t>Ấp 4, Phú Lợi, Thanh Bình, Đồng Tháp</t>
  </si>
  <si>
    <t>1299/ĐT-CCHN</t>
  </si>
  <si>
    <t>Ngô Thành Vũ (chưa nộp bằng THS)</t>
  </si>
  <si>
    <t>0989679115</t>
  </si>
  <si>
    <t>212742931</t>
  </si>
  <si>
    <t>Bác sĩ nội trú, Thạc sĩ - Lao và Bệnh phổi</t>
  </si>
  <si>
    <t>2013
2016
2017</t>
  </si>
  <si>
    <t>Bác sĩ Đại học Y Dược TP.HCM
Đào tạo hợp tác - Bệnh lý hô hấp tại Đại học Y Dược TP.HCM - ĐH Corse Pháp
Bác sĩ nội trú Lao và Bệnh phổi</t>
  </si>
  <si>
    <t>Bác sĩ nội trú, thạc sĩ Lao và Bệnh phổi</t>
  </si>
  <si>
    <t>021809/HCM-CCHN</t>
  </si>
  <si>
    <t>PL HĐ</t>
  </si>
  <si>
    <t>Lý Ngọc Ánh</t>
  </si>
  <si>
    <t>0985918204</t>
  </si>
  <si>
    <t>380965493</t>
  </si>
  <si>
    <t xml:space="preserve">582/18 Kinh Dương Vương, KP1, Phường An Lạc, Quận Bình Tân, TP.HCM </t>
  </si>
  <si>
    <t xml:space="preserve">Bác sĩ chuyên khoa cấp I - Nhi khoa </t>
  </si>
  <si>
    <t>0024197/HCM-CCHN</t>
  </si>
  <si>
    <t xml:space="preserve">Trần Minh Sơn </t>
  </si>
  <si>
    <t>0901933107</t>
  </si>
  <si>
    <t>230821563</t>
  </si>
  <si>
    <t>Xã Cửu An, Thị xã An Khê, Gia Lai</t>
  </si>
  <si>
    <t xml:space="preserve">Khoa Nhi </t>
  </si>
  <si>
    <t>Trường Đại học Y khoa Quốc Gia Tây Bắc I.I.MECHNHIKOV</t>
  </si>
  <si>
    <t>0945641580</t>
  </si>
  <si>
    <t>162627611</t>
  </si>
  <si>
    <t>040946/HCM-CCHN</t>
  </si>
  <si>
    <t>Nguyễn Thị Thê</t>
  </si>
  <si>
    <t>0977328250</t>
  </si>
  <si>
    <t>025728944</t>
  </si>
  <si>
    <t xml:space="preserve">170 QL 1A, P. Tân Thới Nhất, Q.12, Tp.HCM </t>
  </si>
  <si>
    <t>042688/HCM-CCHN</t>
  </si>
  <si>
    <t>Nguyễn Thanh Thụy Trâm</t>
  </si>
  <si>
    <t>0902844146</t>
  </si>
  <si>
    <t>023560313</t>
  </si>
  <si>
    <t>D55 ấp Mỹ Hòa 2, Xuân Thới Đông, Huyện Hóc Môn</t>
  </si>
  <si>
    <t>0204204110</t>
  </si>
  <si>
    <t>GCN: Hoàn thành khóa tập huấn về tiêm chủng an toàn
GCN: Lớp tăng cường năng lực quản lý điều dưỡng
CC: KSNK dành cho nhân viên y tế
CC: An toàn người bệnh</t>
  </si>
  <si>
    <t>BV Nhi Đồng 1 - Nội tổng quát</t>
  </si>
  <si>
    <t>0019633/HCM-CCHN</t>
  </si>
  <si>
    <t>NTQ chuyển sang</t>
  </si>
  <si>
    <t>Nguyễn Kim Tưởng</t>
  </si>
  <si>
    <t>0907890841</t>
  </si>
  <si>
    <t>024170232</t>
  </si>
  <si>
    <t>1175 Lạc Long Quân, P.10, Q.TB, Tp.HCM</t>
  </si>
  <si>
    <t>Khoa Liên chuyên khoa</t>
  </si>
  <si>
    <t>Thạc sĩ, Bác sĩ  Nội trú chuyên ngành Tai Mũi Họng</t>
  </si>
  <si>
    <t>24/07/2014</t>
  </si>
  <si>
    <t>7914214640</t>
  </si>
  <si>
    <t>0029045/HCM-CCHN</t>
  </si>
  <si>
    <t>Khám bệnh, chữa bệnh chuyên khoa Tai Mũi Họng</t>
  </si>
  <si>
    <t xml:space="preserve">Nguyễn Thị Phước Lợi </t>
  </si>
  <si>
    <t>0945886383</t>
  </si>
  <si>
    <t>024401706</t>
  </si>
  <si>
    <t>449/23/20 Trường Chinh, P14, Quận Tân Bình, TpHCM</t>
  </si>
  <si>
    <t>Bác sĩ chuyên khoa cấp I - Răng Hàm Mặt</t>
  </si>
  <si>
    <t>309A</t>
  </si>
  <si>
    <t>7914090728</t>
  </si>
  <si>
    <t>GCN: Bồi dưỡng chuyên môn về Cấy ghép răng
GCN: Cấy ghép nha khoa
GCN: Chỉnh hình Răng mặt</t>
  </si>
  <si>
    <t>TOEFL  513</t>
  </si>
  <si>
    <t>BV Răng hàm mặt</t>
  </si>
  <si>
    <t>0034841/HCM-CCHN</t>
  </si>
  <si>
    <t>Khám bệnh, chữa bệnh chuyên khoa Răng Hàm Mặt</t>
  </si>
  <si>
    <t xml:space="preserve">Bùi Thị Kiều Chinh </t>
  </si>
  <si>
    <t>0968253439</t>
  </si>
  <si>
    <t>025479188</t>
  </si>
  <si>
    <t>126 Đường DC11, KCN Tân Bình, P. Sơn Kỳ, Q. Tân Phú, Tp.HCM</t>
  </si>
  <si>
    <t>Thạc sĩ Y học chuyên ngành Tai - Mũi - Họng</t>
  </si>
  <si>
    <t>7915051800</t>
  </si>
  <si>
    <t>GCN: Nội sôi mũi xoang chẩn đoán K02
GCN: Định hướng chuyên khoa Tai Mũi Họng</t>
  </si>
  <si>
    <t>0036756/HCM-CCHN</t>
  </si>
  <si>
    <t>Võ Bá Thạch</t>
  </si>
  <si>
    <t>0982095378</t>
  </si>
  <si>
    <t>025222778</t>
  </si>
  <si>
    <t>341P3 Lô A Tầng 3 Cao Đạt, Phường 1, Quận 5, Tp.HCM</t>
  </si>
  <si>
    <t>Bác sĩ chuyên khoa cấp I - Tai Mũi Họng</t>
  </si>
  <si>
    <t>194A</t>
  </si>
  <si>
    <t>7916052669</t>
  </si>
  <si>
    <t>GCN: Phẫu thuật nội soi mũi xoang
CC: Nội soi chẩn đoán bệnh lý Tai Mũi Họng</t>
  </si>
  <si>
    <t>2010-2012</t>
  </si>
  <si>
    <t>Phòng khám Hồng Lạc, Phòng khám Thiên Phúc</t>
  </si>
  <si>
    <t>001869/LA-CCHN
693/QĐ-SYT</t>
  </si>
  <si>
    <t>20/09/2013
16/05/2016</t>
  </si>
  <si>
    <t>Khám bệnh, chữa bệnh Nội Khoa 
Khám bệnh, chữa bệnh chuyên khoaTai Mũi Họng</t>
  </si>
  <si>
    <t>Trần Thị Tuyết Sương</t>
  </si>
  <si>
    <t>0905820183</t>
  </si>
  <si>
    <t>049188000012</t>
  </si>
  <si>
    <t>46/1/3 Tân Chánh Hiệp 10, phường Tân Chánh Hiệp, Quận 12, Tp.HCM</t>
  </si>
  <si>
    <t>Thạc sĩ, Bác sĩ chuyên ngành Tai Mũi Họng</t>
  </si>
  <si>
    <t>7916195150</t>
  </si>
  <si>
    <t>GCN: Nội soi Tai Mũi Họng chẩn đoán</t>
  </si>
  <si>
    <t>Bệnh Viện Quận 12</t>
  </si>
  <si>
    <t>037364/HCM-CCHN</t>
  </si>
  <si>
    <t>Phạm Thị Lệ Trinh</t>
  </si>
  <si>
    <t>0974116060</t>
  </si>
  <si>
    <t>225306138</t>
  </si>
  <si>
    <t>Tổ dân phố 16, Phường Ninh Hiệp, Thị xã Ninh Hòa,</t>
  </si>
  <si>
    <t>Bác sĩ nội trú chuyên ngành Tai Mũi Họng</t>
  </si>
  <si>
    <t>296A</t>
  </si>
  <si>
    <t>7916158707</t>
  </si>
  <si>
    <t>Đại Học Y Dược - Đại Học Huế</t>
  </si>
  <si>
    <t>GCN: Bệnh lý Tai- Tai thần kinh</t>
  </si>
  <si>
    <t>004923/KH-CCHN</t>
  </si>
  <si>
    <t xml:space="preserve">Phạm Ngọc Thái Sơn </t>
  </si>
  <si>
    <t>0978999231</t>
  </si>
  <si>
    <t>241147856</t>
  </si>
  <si>
    <t xml:space="preserve">324/9/16 Lý Thường Kiệt, Phường 14, Quận 10, Tp.HCM </t>
  </si>
  <si>
    <t>Bác sĩ chuyên khoa Mắt</t>
  </si>
  <si>
    <t>7916421663</t>
  </si>
  <si>
    <t>2015;2016</t>
  </si>
  <si>
    <t>Đại học Tây Nguyên; Bệnh viện Chợ Rẫy</t>
  </si>
  <si>
    <t>GCN: Định hướng chuyên khoa Mắt</t>
  </si>
  <si>
    <t>B1-CEFR</t>
  </si>
  <si>
    <t>040149/HCM-CCHN</t>
  </si>
  <si>
    <t xml:space="preserve">Đỗ Hoàng Diễm </t>
  </si>
  <si>
    <t>01677109688</t>
  </si>
  <si>
    <t>241302343</t>
  </si>
  <si>
    <t>45/29 Nguyễn Viết Xuân, Buôn Ma Thuột, Đắk Lắk</t>
  </si>
  <si>
    <t>Bác sĩ chuyên ngành Răng Hàm Mặt</t>
  </si>
  <si>
    <t>926A</t>
  </si>
  <si>
    <t>7916345473</t>
  </si>
  <si>
    <t>041961/HCM-CCHN</t>
  </si>
  <si>
    <t xml:space="preserve">Trương Nguyễn Minh Ngọc </t>
  </si>
  <si>
    <t>0913603039</t>
  </si>
  <si>
    <t>371289738</t>
  </si>
  <si>
    <t>608 Ngô Quyền, Tp Rạch Giá, Kiên Giang</t>
  </si>
  <si>
    <t>GCN: Định hướng chuyên khoa Tai Mũi Họng
GCN: Nội soi chẩn đoán bệnh lý Tai Mũi Họng
GCN: Cập nhật về bệnh trào ngược dạ dày- thực quản</t>
  </si>
  <si>
    <t>043386/HCM-CCHN</t>
  </si>
  <si>
    <t xml:space="preserve">Trần Phạm Hồng Nhung </t>
  </si>
  <si>
    <t>01268131214</t>
  </si>
  <si>
    <t>025166963</t>
  </si>
  <si>
    <t>Đường số 2, Cư xá Bình Thới, Phường 8, Quận 11, Tp.HCM</t>
  </si>
  <si>
    <t>Thạc sĩ Bác sĩ chuyên ngành Răng Hàm Mặt</t>
  </si>
  <si>
    <t>040327/HCM-CCHN</t>
  </si>
  <si>
    <t>Nguyễn Như Duy</t>
  </si>
  <si>
    <t>0938383406</t>
  </si>
  <si>
    <t>215073925</t>
  </si>
  <si>
    <t xml:space="preserve">Hoài Mỹ, Hoài Nhơn, Bình Định </t>
  </si>
  <si>
    <t>Bác sĩ nội trú, Thạc sĩ Tai Mũi Họng</t>
  </si>
  <si>
    <t>2016-Nay</t>
  </si>
  <si>
    <t>BV Tai mũi họng Sài Gòn</t>
  </si>
  <si>
    <t>039899/HCM-CCHN</t>
  </si>
  <si>
    <t xml:space="preserve">Vũ Anh </t>
  </si>
  <si>
    <t>0916071142</t>
  </si>
  <si>
    <t>272349376</t>
  </si>
  <si>
    <t>111 KP1, P. Hòa Bình, Biên Hòa, Đồng Nai</t>
  </si>
  <si>
    <t xml:space="preserve">Bác sĩ Răng Hàm Mặt </t>
  </si>
  <si>
    <t xml:space="preserve">Nguyễn Văn Tý </t>
  </si>
  <si>
    <t>0989799186</t>
  </si>
  <si>
    <t>341190583</t>
  </si>
  <si>
    <t>153 Ấp Bình Trung, Xã Bình Thạnh Trung, Lấp Vò, Đồng Tháp</t>
  </si>
  <si>
    <t>7909106980</t>
  </si>
  <si>
    <t>Đại Học Y Dược TP.HCM, ĐH Y Dược Phạm Ngọc Thạch</t>
  </si>
  <si>
    <t>GCN: Bồi dưỡng sau Đại học về Tai Mũi Họng
GCN: Lớp chuẩn đoán và phẫu thuật nội soi mũi xoang cơ bản</t>
  </si>
  <si>
    <t>Phòng Khám Đa Khoa Quốc Tế Thiên Phúc</t>
  </si>
  <si>
    <t>009428/HCM-CCHN</t>
  </si>
  <si>
    <t>31/05/2013</t>
  </si>
  <si>
    <t>Trần Thế Duy</t>
  </si>
  <si>
    <t>0949522700</t>
  </si>
  <si>
    <t>385470735</t>
  </si>
  <si>
    <t>325 Trần Huỳnh, Khóm 7, Phường 1, TP. Bạc Liêu</t>
  </si>
  <si>
    <t xml:space="preserve">Thạc sĩ Tai Mũi Họng </t>
  </si>
  <si>
    <t xml:space="preserve">GCN: Định hướng chuyên khoa Tai Mũi Họng
CC: Nội soi chẩn đoán bệnh lý Tai  Mũi Họng </t>
  </si>
  <si>
    <t xml:space="preserve">Phạm Minh Ngọc </t>
  </si>
  <si>
    <t>0908180369</t>
  </si>
  <si>
    <t>271837532</t>
  </si>
  <si>
    <t>D4.KP Quang Vinh, Biên Hòa, Đồng Nai</t>
  </si>
  <si>
    <t xml:space="preserve">Bác sĩ chuyên khoa cấp I - Tai Mũi Họng </t>
  </si>
  <si>
    <t>CC: Phẫu thuật Nội soi mũi xoang cơ bản (Phẫu thuật nội soi mở xoang hàm - xoang sàng)
CC: Phẫu thuật Nội soi mũi xoang cơ bản
GCN: Định hướng Tai Mũi Họng
GCN: Nội soi chẩn đoán bệnh lý Tai Mũi Họng</t>
  </si>
  <si>
    <t>0017009/HCM-CCHN</t>
  </si>
  <si>
    <t>Huỳnh Thị Kim Hoa</t>
  </si>
  <si>
    <t>0949842868</t>
  </si>
  <si>
    <t>080186000357</t>
  </si>
  <si>
    <t>27/58/12 Bùi Tư Toàn, An Lạc, Bình Tân, TP. Hồ Chí Minh</t>
  </si>
  <si>
    <t>GCN: Định hướng chuyên khoa Răng Hàm Mặt</t>
  </si>
  <si>
    <t>Nguyễn Trọng</t>
  </si>
  <si>
    <t>0967890139</t>
  </si>
  <si>
    <t>250819065</t>
  </si>
  <si>
    <t xml:space="preserve">Liên Nghĩa, Đức Trọng, Lâm Đồng </t>
  </si>
  <si>
    <t xml:space="preserve">Bác sĩ Y đa khoa/ Định hướng chuyên khoa Tai Mũi Họng </t>
  </si>
  <si>
    <t xml:space="preserve">CC: Định hướng chuyên khoa Tai Mũi Họng
GCN: Phân tích xương thái dương cơ bản và nâng cao
CC: Nội soi chẩn đoán bệnh lý Tai Mũi Họng </t>
  </si>
  <si>
    <t xml:space="preserve">Nguyễn Thạch Lê </t>
  </si>
  <si>
    <t>01292219956</t>
  </si>
  <si>
    <t>079189008197</t>
  </si>
  <si>
    <t xml:space="preserve">Hồ Bá Kiện, Phường 15, Quận 10, Tp. HCM </t>
  </si>
  <si>
    <t>Trường Đại học NanTas - Đông Nam Á</t>
  </si>
  <si>
    <t>Nguyễn Thị Bảo Ngân</t>
  </si>
  <si>
    <t>0938781224</t>
  </si>
  <si>
    <t>024670453</t>
  </si>
  <si>
    <t>Số 9 đường 668, tổ 4, ấp Bàu Trâu, xã Phước Thạnh, Củ Chi, Tp.HCM</t>
  </si>
  <si>
    <t>7914091990</t>
  </si>
  <si>
    <t xml:space="preserve">GCN: Hoàn thành khóa tập huấn các quy định về tiêm chủng an toàn
CC: Quản lý điều dưỡng </t>
  </si>
  <si>
    <t>Phòng khám nha khoa Phước Thạnh</t>
  </si>
  <si>
    <t>0014405/HCM-CCHN</t>
  </si>
  <si>
    <t>Ấp Trạm Bơm, xã Tân Phú Trung, huyện Củ Chi, Tp.HCM</t>
  </si>
  <si>
    <t>Trung Tâm Đào Tạo và Bồi dưỡng cán bộ Y tế</t>
  </si>
  <si>
    <t xml:space="preserve">Trần Văn Thiện Em </t>
  </si>
  <si>
    <t>0918788325</t>
  </si>
  <si>
    <t>025214983</t>
  </si>
  <si>
    <t>93/01/8/14 Bến Cát, Phường Phước Bình, Quận 9, TP. HCM</t>
  </si>
  <si>
    <t>Khoa Mắt</t>
  </si>
  <si>
    <t>Bác sĩ chuyên khoa cấp II - Nhãn khoa</t>
  </si>
  <si>
    <t>02/05/2014</t>
  </si>
  <si>
    <t>GCN: PHACO căn bản
CC: Quản lý bệnh viện
CC: Quản lý chất lượng bệnh viện</t>
  </si>
  <si>
    <t>0017886/HCM-CCHN</t>
  </si>
  <si>
    <t>Khám bệnh, chữa bệnh chuyên khoa Mắt</t>
  </si>
  <si>
    <t xml:space="preserve">Huỳnh Vĩnh Thạnh </t>
  </si>
  <si>
    <t>0987188863</t>
  </si>
  <si>
    <t>230699887</t>
  </si>
  <si>
    <t>126 đường DC, KCN Tân Bình, P.Sơn Kỳ, Q. Tân Phú, Tp.HCM</t>
  </si>
  <si>
    <t>163A</t>
  </si>
  <si>
    <t>7913329154</t>
  </si>
  <si>
    <t>GCN: Khúc xạ K2
GCN: Định hướng chuyên khoa mắt</t>
  </si>
  <si>
    <t>0036784/HCM-CCHN</t>
  </si>
  <si>
    <t>Nguyễn Thị Mỹ Tiên</t>
  </si>
  <si>
    <t>0909829912</t>
  </si>
  <si>
    <t>240784438</t>
  </si>
  <si>
    <t>51 Văn Cao, Buôn Ma Thuột, Đăk Lăk</t>
  </si>
  <si>
    <t>Bác sĩ chuyên khoa cấp I - Nhãn khoa</t>
  </si>
  <si>
    <t>338A</t>
  </si>
  <si>
    <t>CC: Kỹ thuật chụp mạch huỳnh quang- nguyên tắc đọc kết quả
GCN: Phẫu thuật Phaco điều trị bệnh đục thủy tinh thể
GCN: Khúc xạ dành cho bác sĩ chuyên khoa mắt
GCN: Mộng thịt và các phương pháp điều trị 
GCN: Siêu âm mắt khóa 1
CC: Định hướng chuyên khoa sau đại học - Nhãn khoa
CC: Glaucoma Symposium</t>
  </si>
  <si>
    <t>A2, B Pháp</t>
  </si>
  <si>
    <t>2009-2012
2014-2016
2016-8/2017</t>
  </si>
  <si>
    <t>Trung tâm Mắt Đăk Lăk
Bệnh viện Mắt Đăk Lăk</t>
  </si>
  <si>
    <t>000832/ĐL-CCHN</t>
  </si>
  <si>
    <t>Trần Lê Minh Trí</t>
  </si>
  <si>
    <t>01238114789</t>
  </si>
  <si>
    <t>191770703</t>
  </si>
  <si>
    <t>Thanh Thừa Huế</t>
  </si>
  <si>
    <t>49 Nguyễn Công Trứ, Huế, Thừa Thiên Huế</t>
  </si>
  <si>
    <t>Bác sĩ Y đa khoa/Định hướng chuyên khoa Mắt</t>
  </si>
  <si>
    <t>Trường Đại học Y Dược -Đại học Huế</t>
  </si>
  <si>
    <t xml:space="preserve">Trần Hồng Minh </t>
  </si>
  <si>
    <t>0932634824</t>
  </si>
  <si>
    <t>024062312</t>
  </si>
  <si>
    <t>Tổ 82, ấp Phú An, xã Phú Hòa Đông, Huyện Củ Chi, Tp.HCM</t>
  </si>
  <si>
    <t>7913111645</t>
  </si>
  <si>
    <t xml:space="preserve">CC: KSNK dành cho nhân viên y tế
CC: Quản lý bệnh viện
GCN: ISO 15189:2012
CC: Quản lý điều dưỡng </t>
  </si>
  <si>
    <t>2006 - 2009</t>
  </si>
  <si>
    <t>BV ĐKKV Củ Chi (Điều dưỡng chăm sóc khoa HSCC)</t>
  </si>
  <si>
    <t>0014404/HCM-CCHN</t>
  </si>
  <si>
    <t>Lê Văn Nẩm</t>
  </si>
  <si>
    <t>01668345626</t>
  </si>
  <si>
    <t>025735899</t>
  </si>
  <si>
    <t>Ấp Lào Táo Thượng, xã Trung Lập Thượng, huyện Củ Chi, Tp.HCM</t>
  </si>
  <si>
    <t xml:space="preserve"> Khoa Y học cổ truyền và Phục hồi chức năng</t>
  </si>
  <si>
    <t>Bác sĩ chuyên khoa cấp I - Phục hồi chức năng</t>
  </si>
  <si>
    <t>4596022850</t>
  </si>
  <si>
    <t>0018683/HCM-CCHN</t>
  </si>
  <si>
    <t>Bản chính
(Mượn lại 2/6/2016)</t>
  </si>
  <si>
    <t>Khám bệnh, chữa bệnh chuyên khoa nội tổng hợp, phục hồi chức năng</t>
  </si>
  <si>
    <t>Ngô Tấn Phát</t>
  </si>
  <si>
    <t>0906770229</t>
  </si>
  <si>
    <t>025879717</t>
  </si>
  <si>
    <t xml:space="preserve">151/31/2 Lũy Bán Bích, P.Tân Thới Hòa, Tân Phú, Tp.HCM </t>
  </si>
  <si>
    <t>Bác sĩ chuyên khoa cấp I - Chẩn đoán hình ảnh</t>
  </si>
  <si>
    <t>931A</t>
  </si>
  <si>
    <t>7911520417</t>
  </si>
  <si>
    <t>Đại học Y dược Tp.HCM</t>
  </si>
  <si>
    <t>GCN: Bổ túc kiến thức chuyên ngành Cấp cứu</t>
  </si>
  <si>
    <t>0030868/HCM-CCHN</t>
  </si>
  <si>
    <t>Vũ Tiến Quân</t>
  </si>
  <si>
    <t>01667399036</t>
  </si>
  <si>
    <t>173246249</t>
  </si>
  <si>
    <t>Thôn 10, xã Tượng Văn, huyện Nông Cống, tỉnh Thanh Hóa</t>
  </si>
  <si>
    <t>Bác sĩ chuyên ngành Y học cổ truyền</t>
  </si>
  <si>
    <t xml:space="preserve">Học viện Y dược học cổ truyền Việt Nam </t>
  </si>
  <si>
    <t>CC: Vật lý trị liệu - Phục hồi chức năng</t>
  </si>
  <si>
    <t>Anh B
Trung B</t>
  </si>
  <si>
    <t>036991/HCM-CCHN</t>
  </si>
  <si>
    <t xml:space="preserve">Nguyễn Thị Ngọc Ánh </t>
  </si>
  <si>
    <t>0916170631</t>
  </si>
  <si>
    <t>083185000354</t>
  </si>
  <si>
    <t>1074/10/11 Tỉnh lộ 10, Tân Tạo, Bình Tân, TP.HCM</t>
  </si>
  <si>
    <t>Khoa Y học cổ truyền và Phục hồi chức năng</t>
  </si>
  <si>
    <t>Bác sĩ Y học cổ truyền</t>
  </si>
  <si>
    <t>GCN: Bồi dưỡng kiến thức Vật lý trị liệu - Phục hồi chức năng cho bác sĩ phụ trách hành nghề dịch vụ xoa bóp</t>
  </si>
  <si>
    <t>0002838/BTR-CCHN</t>
  </si>
  <si>
    <t>HS VL</t>
  </si>
  <si>
    <t>Nguyễn Minh Sơn (Nsu VL làm tại CC từ 2,3 tháng )</t>
  </si>
  <si>
    <t>0914895717</t>
  </si>
  <si>
    <t>341120358</t>
  </si>
  <si>
    <t>Ấp 1, Bình Tấn, Thanh Bình, Đồng Tháp</t>
  </si>
  <si>
    <t xml:space="preserve">Khoa Y học cổ truyền và Phục hồi chức năng </t>
  </si>
  <si>
    <t>CC: Định hướng VLTL-PHCN
GCN: PHCN cơ bản
GCN: "Quang châm - Quang trị liệu và Laser Nội tĩnh mạch bằng Laser bán dẫn công suất thấp"
CC: Kỹ thuật tim khớp và tim gân
CN: Phục hồi chức năng - Thần kinh sau đột quỵ</t>
  </si>
  <si>
    <t>1676/ĐT-CCHN</t>
  </si>
  <si>
    <t>Huỳnh Quang Vinh</t>
  </si>
  <si>
    <t>0914905435</t>
  </si>
  <si>
    <t>Tân Tự, Phổ Minh, Đức Phổ, Quảng Ngãi</t>
  </si>
  <si>
    <t>Cử nhân vật lý trị liệu</t>
  </si>
  <si>
    <t>KTV trưởng</t>
  </si>
  <si>
    <t>3305002705</t>
  </si>
  <si>
    <t>GCN: Tăng cường năng lực quản lý điều dưỡng
CC: KSNK dành cho nhân viên y tế
CN: Nghiên cứu khoa học</t>
  </si>
  <si>
    <t>2004-nay</t>
  </si>
  <si>
    <t>BV Điều dưỡng và PHCN Thừa Thiên Huế; BVĐKKV Hóc Môn</t>
  </si>
  <si>
    <t>KTV ĐH</t>
  </si>
  <si>
    <t>014853/HCM-CCHN</t>
  </si>
  <si>
    <t>Kỹ thuật viên vật lý trị liệu</t>
  </si>
  <si>
    <t>KTV CĐ</t>
  </si>
  <si>
    <t xml:space="preserve">Cử nhân phục hồi chức năng </t>
  </si>
  <si>
    <t xml:space="preserve">Võ Minh Chiến </t>
  </si>
  <si>
    <t>0983984073</t>
  </si>
  <si>
    <t>273527000</t>
  </si>
  <si>
    <t xml:space="preserve">Bà Rịa - Vũng Tàu </t>
  </si>
  <si>
    <t>Khu phố 6, Ngãi Giao, Châu Đức, Bà Rịa - Vũng Tàu</t>
  </si>
  <si>
    <t>Trung cấp Y học cổ truyền</t>
  </si>
  <si>
    <t>Y sĩ điều trị</t>
  </si>
  <si>
    <t>2001-2014</t>
  </si>
  <si>
    <t>YSYHCT</t>
  </si>
  <si>
    <t>Ấp Bàu Tre 2, xã Tân An Hội, huyện Củ Chi, Tp.HCM</t>
  </si>
  <si>
    <t xml:space="preserve">Chung Nguyễn Anh Hùng </t>
  </si>
  <si>
    <t>0936666720</t>
  </si>
  <si>
    <t>022561696</t>
  </si>
  <si>
    <t>179/5E Tân Thới 3, Tân Hiệp, Hóc Môn, Tp.HCM</t>
  </si>
  <si>
    <t>Khoa Gây mê hồi sức</t>
  </si>
  <si>
    <t>Bác sĩ chuyên khoa cấp II - Gây mê hồi sức</t>
  </si>
  <si>
    <t>27/06/2014</t>
  </si>
  <si>
    <t>GCN: Chứng chỉ gây tê vùng dưới hướng dẫn của siêu âm chuyên ngành gây mê hồi sức
CC: Bác sĩ gây mê hồi sức trong phẫu thuật tim
CC: Quản lý bệnh viện
CC: Quản lý chất lượng bệnh viện</t>
  </si>
  <si>
    <t>2002-2014</t>
  </si>
  <si>
    <t>Y Tế Tân Xuân Hóc Môn, Bệnh viện Bình Dân, Bệnh viện Nguyễn Tri Phương</t>
  </si>
  <si>
    <t>010992/HCM-CCHN</t>
  </si>
  <si>
    <t>Khám bệnh, chữa bệnh chuyên khoa Gây mê hồi sức</t>
  </si>
  <si>
    <t>Lê Tuấn Long</t>
  </si>
  <si>
    <t>194111594</t>
  </si>
  <si>
    <t>Tổ dân phố 3, Thị Trấn Kiến Giang, Lệ Thủy, Quảng Bình</t>
  </si>
  <si>
    <t>Thạc sĩ, Bác sĩ chuyên ngành Nội khoa</t>
  </si>
  <si>
    <t xml:space="preserve">Phó Trưởng khoa </t>
  </si>
  <si>
    <t>3106000074</t>
  </si>
  <si>
    <t>Đại Học Huế</t>
  </si>
  <si>
    <t>GCN: Gây mê hồi sức
GCN: Gây mê phẫu thuật thần kinh nhi &amp; gây tê vùng nhi
CC: Quản lý bệnh viện
CC: Bác sĩ gây mê hồi sức trong phẫu thuật tim
GCN: Cập nhật kiến thức y khoa về "Ứng dụng siêu âm trong gây mê và hồi sức cấp cứu"
GCN: Giảng viên tuyến tỉnh hồi sức cấp cứu trong sản khoa
GCN: Hồi sức cấp cứu
CC: Quản lý chất lượng bệnh viện</t>
  </si>
  <si>
    <t>BVĐK Lệ Thủy Quảng Bình</t>
  </si>
  <si>
    <t xml:space="preserve">000436/QB-CCHN
1698/QĐ-SYT </t>
  </si>
  <si>
    <t>03/04/2013
10/10/2016</t>
  </si>
  <si>
    <t xml:space="preserve">Sở Y Tế Quảng Bình
Sở Y Tế Tp.HCM </t>
  </si>
  <si>
    <t>- Khám chữa bệnh đa khoa hệ nội, khám chữa bệnh chuyên khoa hồi sức cấp cứu 
- Khám bệnh, chữa bệnh chuyên khoa gây mê hồi sức</t>
  </si>
  <si>
    <t>Trần Bá Liêm</t>
  </si>
  <si>
    <t>0903972834</t>
  </si>
  <si>
    <t>300781086</t>
  </si>
  <si>
    <t>Ô 7 Khu B, TT Hậu Nghĩa, Đức Hòa, Long An</t>
  </si>
  <si>
    <t>Bác sĩ chuyên khoa cấp I - Gây mê hồi sức</t>
  </si>
  <si>
    <t>8008020501</t>
  </si>
  <si>
    <t>Trường đại Học Y Dược Tp.HCM</t>
  </si>
  <si>
    <t>GCN: Định hướng chuyên khoa gây mê hồi sức chuyên đề kiểm soát đường thở khó
GCN: Siêu âm thực hành- khóa 17
GCN: Đào tạo y khoa liên tục chuyên ngành nội tổng quát chuyên đề suy tim
GCN: Đào tạo y khoa liên tục chuyên ngành gây mê hồi sức chuyên đề cập nhật kiến thức về gây mê hồi sức sản khoa
GCN: An toàn trong thực hành gây mê hồi sức
GCN: Đã tham dự hội nghị khoa học thường niên năm 2013 &amp; năm 2014
GCN: Định hướng chuyên khoa gây mê hồi sức cấp cứu K2
GCN: Siêu âm thực hành K17
CC: Gây mê hồi sức về Ghép thận</t>
  </si>
  <si>
    <t>CN</t>
  </si>
  <si>
    <t>Bệnh Viện Đa Khoa Thịnh Hòa, BVD9KKV Hậu Nghĩa</t>
  </si>
  <si>
    <t>000790/LA-CCHN</t>
  </si>
  <si>
    <t>10/12/2012</t>
  </si>
  <si>
    <t>Khám bệnh, chữa bệnh chuyên khoa Gây mê hồi sức - Ngoại khoa</t>
  </si>
  <si>
    <t>Trần Văn Thủy</t>
  </si>
  <si>
    <t>0919337214</t>
  </si>
  <si>
    <t>300477255</t>
  </si>
  <si>
    <t>Thanh Tân, Thanh Phú Long, Châu Thành, Long An</t>
  </si>
  <si>
    <t>4805010614</t>
  </si>
  <si>
    <t>Học Viện Quân Y, ĐH Y Dược Tp.HCM</t>
  </si>
  <si>
    <t>GCN: Hồi sức cấp cứu</t>
  </si>
  <si>
    <t>2010-2011</t>
  </si>
  <si>
    <t>BVĐK Châu Thành, Long An</t>
  </si>
  <si>
    <t>002418/LA-CCHN
1120/QĐ-SYT</t>
  </si>
  <si>
    <t>25/11/2013
28/6/2016</t>
  </si>
  <si>
    <t>- Khám bệnh, chữa bệnh nội khoa 
- Khám bệnh, chữa bệnh chuyên khoa GMHS</t>
  </si>
  <si>
    <t>Lê Thị Phương Ly</t>
  </si>
  <si>
    <t>0908550877</t>
  </si>
  <si>
    <t>334188676</t>
  </si>
  <si>
    <t>Tân Thành Tây, Tân Hòa, Tiểu Cần, Trà Vinh</t>
  </si>
  <si>
    <t>Bác sĩ Gây mê hồi sức</t>
  </si>
  <si>
    <t>351A</t>
  </si>
  <si>
    <t>9209017928</t>
  </si>
  <si>
    <t>GCN: Gây mê cấp cứu chân thương
GCN: Shock nhiễm trùng, sốc giảm thể tích, sốc tim và hồi sức tim mạch
GCN: Suy hô hấp - Thông khí nhân tạo
GCN: Gây mê trong phẫu thuật - Thủ thuật nội soi trẻ em
GCN: Phân tích khí máu, điều chỉnh rối loạn nước điện giải và thăng bằng kiềm toan
GCN: Đột tử, nguyên nhân, dự phòng
GCN: Gây tê thần kinh ngoại vi dưới hướng dẫn của máy khích thích thần kinh &amp; máy siêu âm
GCN: Gây mê hồi sức trong phẫu thuật ngoài tim cho bệnh nhân có nguy cơ tim mạch
GCN: Bồi dưỡng sau đại học về Gây mê hồi sức
CC: Gây mê hồi sức về Ghép thận</t>
  </si>
  <si>
    <t>Bệnh Viện Đa Khoa Trung Ương Cần Thơ</t>
  </si>
  <si>
    <t>0007494/BYT-CCHN</t>
  </si>
  <si>
    <t>0913958958</t>
  </si>
  <si>
    <t>310723037</t>
  </si>
  <si>
    <t>47/3 Lê Thị Hồng Gấm, Phường 6, Mỹ Tho, Tiền Giang</t>
  </si>
  <si>
    <t>359A</t>
  </si>
  <si>
    <t>GCN: Gây mê hồi sức</t>
  </si>
  <si>
    <t>0002389/TG-CCHN</t>
  </si>
  <si>
    <t>Khám bệnh, chữa bệnh chuyên khoa Nội - Gây mê hồi sức</t>
  </si>
  <si>
    <t>Nguyễn Thanh Tuyền</t>
  </si>
  <si>
    <t>0982111824</t>
  </si>
  <si>
    <t>351686032</t>
  </si>
  <si>
    <t>55 Đường số 1, Cư xá Chu Văn An, P.26, Q. Bình Thạnh, Tp.HCM</t>
  </si>
  <si>
    <t>8/2011-2/2018</t>
  </si>
  <si>
    <t>Bệnh viện Nhân dân Gia Định</t>
  </si>
  <si>
    <t>0023549/HCM-CCHN
1352/QĐ-SYT</t>
  </si>
  <si>
    <t>31/07/2014
29/07/2016</t>
  </si>
  <si>
    <t>Khám bệnh, chữa bệnh chuyên khoa Nội tổng hợp
Chuyên khoa Gây mê hồi sức</t>
  </si>
  <si>
    <t>Đỗ Văn Thuận</t>
  </si>
  <si>
    <t>01666313597</t>
  </si>
  <si>
    <t>079088009422</t>
  </si>
  <si>
    <t>98-100 Lê Thị Riêng, Bến Thành, Quận 1, Tp.HCM</t>
  </si>
  <si>
    <t xml:space="preserve">CC: Định hướng chuyên khoa Gây mê hồi sức </t>
  </si>
  <si>
    <t>042043/HCM-CCHN
912/QĐ-SYT</t>
  </si>
  <si>
    <t>09/05/2018
19/07/2018</t>
  </si>
  <si>
    <t xml:space="preserve">Khám bệnh, chữa bệnh chuyên khoa Nội tổng hợp
Khám bệnh, chữa bệnh chuyên khoa Gây mê hồi sức </t>
  </si>
  <si>
    <t xml:space="preserve">Hà Văn Dần </t>
  </si>
  <si>
    <t>0933070427</t>
  </si>
  <si>
    <t>271844091</t>
  </si>
  <si>
    <t xml:space="preserve">K2/10, Tân Mỹ, Bửu Hòa, TP. Biên Hòa, tỉnh Đồng Nai </t>
  </si>
  <si>
    <t xml:space="preserve">Thạc sĩ Y học chuyên ngành Gây mê hồi sức </t>
  </si>
  <si>
    <t>GCN: Siêu âm bụng tổng quát
GCN: Bổ túc kiến thức về "Gây mê hồi sức trong phẫu thuật tim hở"
CC: Gây mê hồi sức trong phẫu thuật tim
GCN: Tập huấn dược lâm sàn
GCN: Hỗ trợ tuần hoàn và trao đổi Oxy qua màng ngoài cơ thể (ECMO) căn bản dành cho bác sĩ
GCN: Định hướng chuyên khoa Gây mê - Hồi sức cấp cứu
GCN: Hồi sức phẫu thuật tim
GCN: Cập nhật kiến thức về theo dõi huyết động chức năng và điều trị đau đa mô thức
GCN: Cập nhật kiến thức y khoa về "Ứng dụng siêu âm trong gây mê và hồi sức cấp cứu
CC: Chăm sóc thiết yếu bà mẹ, trẻ em trong và ngay sau mổ lấy thai</t>
  </si>
  <si>
    <t>005187/ĐNAI-CCHN</t>
  </si>
  <si>
    <t>Khám bệnh, chữa bệnh Nội khoa, Gây mê hồi sức</t>
  </si>
  <si>
    <t xml:space="preserve">Nhập phần mềm BHXH 20/09/2018 </t>
  </si>
  <si>
    <t>Đào Tăng Long</t>
  </si>
  <si>
    <t>0935572957</t>
  </si>
  <si>
    <t>211020316</t>
  </si>
  <si>
    <t>64/8 Tăng Bạt Hổ, P. Lê Lợi, Tp.Quy Nhơn, tỉnh Bình Định</t>
  </si>
  <si>
    <t>Trung cấp KTV GMHS</t>
  </si>
  <si>
    <t>3703003004</t>
  </si>
  <si>
    <t>Kỹ thuật y tế TW2 Đà Nẵng</t>
  </si>
  <si>
    <t>0001053/GL-CCHN</t>
  </si>
  <si>
    <t>Kỹ thuật viên gây mê hồi sức</t>
  </si>
  <si>
    <t>Cử nhân điều dưỡng GMHS</t>
  </si>
  <si>
    <t>Ấp 3, xã Phước Vĩnh An, huyện Củ Chi, Tp.HCM</t>
  </si>
  <si>
    <t>Đại học Y Dược Tp.HCM</t>
  </si>
  <si>
    <t>Cao đẳng điều dưỡng GMHS</t>
  </si>
  <si>
    <t>TB-Khá</t>
  </si>
  <si>
    <t>Cao đẳng Điều dưỡng GMHS</t>
  </si>
  <si>
    <t xml:space="preserve">Quảng Trị </t>
  </si>
  <si>
    <t xml:space="preserve">Nguyễn Hữu Trọng </t>
  </si>
  <si>
    <t>0907290148</t>
  </si>
  <si>
    <t>023776511</t>
  </si>
  <si>
    <t>132/79 Đoàn Văn Bơ, P.14, Quận 4, Tp.HCM</t>
  </si>
  <si>
    <t>7910214583</t>
  </si>
  <si>
    <t>GCN: Điều dưỡng dụng cụ trong phẫu thuật nội soi ổ bụng
GCN: Lớp tăng cường năng lực quản lý điều dưỡng K10
CC: Quản lý chất lượng bệnh viện
CC: KSNK dành cho nhân viên y tế
CC: An toàn người bệnh
CN: Nghiên cứu khoa học</t>
  </si>
  <si>
    <t>BV Tai mũi họng Sài Gòn (đd)</t>
  </si>
  <si>
    <t>008586/HCM-CCHN</t>
  </si>
  <si>
    <t>15/05/2013</t>
  </si>
  <si>
    <t>0936653615</t>
  </si>
  <si>
    <t>024946917</t>
  </si>
  <si>
    <t>50/6C KP4, P.Đông Hưng Thuận, Q.12, Tp.HCM</t>
  </si>
  <si>
    <t>Cây Trôm, Phước Hiệp, Củ Chi, Tp.HCM</t>
  </si>
  <si>
    <t>Bàu Tre 1, xã Tân An Hội, huyện Củ Chi, Tp.HCM</t>
  </si>
  <si>
    <t>Lao động phổ thông</t>
  </si>
  <si>
    <t xml:space="preserve">Khương Kế Hạnh </t>
  </si>
  <si>
    <t>0915757555
01643895708</t>
  </si>
  <si>
    <t>024761547</t>
  </si>
  <si>
    <t>Ấp cây sộp, xã Tân An Hội, Huyện Củ Chi</t>
  </si>
  <si>
    <t>Khoa Hồi sức tích cực (ICU)</t>
  </si>
  <si>
    <t>Bác sĩ chuyên khoa cấp I - Nhi - Hồi sức cấp cứu</t>
  </si>
  <si>
    <t>391A</t>
  </si>
  <si>
    <t>0204110730</t>
  </si>
  <si>
    <t>GCN: Hoàn thành chương trình Quản lý bệnh viện
GCN: Bổ túc kiến thức về hồi sức cấp cứu
GCN: Hỗ trợ tuần hoàn và trao đổi oxy qua màng ngoài cơ thể (ECMO) Căn bản
GCN: Quản lý bệnh viện
CC: Quản lý chất lượng bệnh viện</t>
  </si>
  <si>
    <t>BVDK KV Củ Chi</t>
  </si>
  <si>
    <t>009308/HCM-CCHN</t>
  </si>
  <si>
    <t xml:space="preserve">Trung cấp </t>
  </si>
  <si>
    <t>Võ Kiến Phúc</t>
  </si>
  <si>
    <t>0995783432</t>
  </si>
  <si>
    <t>211524885</t>
  </si>
  <si>
    <t>Tổ 1, Khu Phố 5, Thị trấn Củ Chi, Tp.HCM</t>
  </si>
  <si>
    <t>123A</t>
  </si>
  <si>
    <t>0206054773</t>
  </si>
  <si>
    <t>GCN: Hồi sức cấp cứu
GCN: Siêu âm tuyến giáp
GCN: Siêu âm tổng quát</t>
  </si>
  <si>
    <t>0022804/HCM-CCHN</t>
  </si>
  <si>
    <t xml:space="preserve">Nguyễn Thế Hữu </t>
  </si>
  <si>
    <t>0968680115
0972957799</t>
  </si>
  <si>
    <t>371108175</t>
  </si>
  <si>
    <t>180/26/24 Khu phố 11, Phường Tân Chánh Hiệp, Quận 12, Tp.HCM</t>
  </si>
  <si>
    <t>Bác sĩ cứu hồi sức chống độc</t>
  </si>
  <si>
    <t>211A</t>
  </si>
  <si>
    <t>7912325120</t>
  </si>
  <si>
    <t>GCN: Lớp định hướng cấp cứu hồi sức chống độc</t>
  </si>
  <si>
    <t>Bệnh Viện Nhân Dân 115</t>
  </si>
  <si>
    <t>0022788/HCM-CCHN</t>
  </si>
  <si>
    <t>Lê Xuân Long</t>
  </si>
  <si>
    <t>0944403969</t>
  </si>
  <si>
    <t>024076932</t>
  </si>
  <si>
    <t>87/3 Trần Phú, Phường 4, Quận 5, TP.HCM</t>
  </si>
  <si>
    <t>Bác sĩ nội trú, Bác sĩ chuyên khoa cấp I - Nội khoa</t>
  </si>
  <si>
    <t>323A</t>
  </si>
  <si>
    <t>7913258580</t>
  </si>
  <si>
    <t xml:space="preserve">Trường Đại học Y Phạm Ngọc Thạch </t>
  </si>
  <si>
    <t>GCN: Siêu âm tim khóa 43</t>
  </si>
  <si>
    <t xml:space="preserve">Bệnh Viện Nhân Dân 115
Bệnh viện tim Tâm Đức </t>
  </si>
  <si>
    <t>0036352/HCM-CCHN</t>
  </si>
  <si>
    <t xml:space="preserve">Nguyễn Hoàng Việt </t>
  </si>
  <si>
    <t>01285265296</t>
  </si>
  <si>
    <t>023385690</t>
  </si>
  <si>
    <t>269/15 Xô Viết Nghệ Tĩnh, F24, BT, Tp.HCM</t>
  </si>
  <si>
    <t>GCN: Theo dõi huyết động trên bệnh nhân hồi sức từ lý thuyết đến thực hành lâm sàng
GCN: Thông khí cơ học nâng cao
GCN: Cập nhật hướng điều trị nhiễm khuẩn huyết 2012 và thông khí nhân tạo trong ARDS</t>
  </si>
  <si>
    <t>2009-2017</t>
  </si>
  <si>
    <t>Bệnh viện Nguyễn Trãi</t>
  </si>
  <si>
    <t>0017753/HCM-CCHN</t>
  </si>
  <si>
    <t>Mai Kiêm Toàn</t>
  </si>
  <si>
    <t>0945682372</t>
  </si>
  <si>
    <t>273534700</t>
  </si>
  <si>
    <t>Bà Rịa-Vũng Tàu</t>
  </si>
  <si>
    <t>Khu phố 3, TT Ngãi Giao, Châu Đức, Bà Rịa - Vũng Tàu</t>
  </si>
  <si>
    <t>002837/BRVT-CCHN</t>
  </si>
  <si>
    <t>Sở Y Tế Bà Rịa - Vũng Tàu</t>
  </si>
  <si>
    <t xml:space="preserve">Huỳnh Quang Sang </t>
  </si>
  <si>
    <t>0393718049</t>
  </si>
  <si>
    <t>205784407</t>
  </si>
  <si>
    <t>Bà Rén, Quế Xuân 1, Quế Sơn, Quảng Nam</t>
  </si>
  <si>
    <t xml:space="preserve">Trường Đại học Y Dược Đại học huế </t>
  </si>
  <si>
    <t xml:space="preserve">Đoàn Thị Duyên </t>
  </si>
  <si>
    <t>0937016066</t>
  </si>
  <si>
    <t>023973553</t>
  </si>
  <si>
    <t>Ấp 2, Xã Hòa Phú, Huyện Củ Chi, Tp.HCM</t>
  </si>
  <si>
    <t>395A</t>
  </si>
  <si>
    <t>31/03/2014</t>
  </si>
  <si>
    <t>0207061285</t>
  </si>
  <si>
    <t>GCN: Tăng cường năng lực quản lý điều dưỡng
GCN: Hoàn thành khóa tập huấn về tiêm chủng an toàn
CC: KSNK dành cho nhân viên y tế
CC: An toàn người bệnh
CC: Nghiệp vụ sư phạm y học cơ bản</t>
  </si>
  <si>
    <t>Pháp DELF B2</t>
  </si>
  <si>
    <t>BV DK Củ Chi ( điều dưỡng Khoa ICU)</t>
  </si>
  <si>
    <t>014555/HCM-CCHN</t>
  </si>
  <si>
    <t xml:space="preserve">Trần Văn Thông </t>
  </si>
  <si>
    <t>0913162678</t>
  </si>
  <si>
    <t>021764132</t>
  </si>
  <si>
    <t>Ấp Bàu Tre 2, Xã Tân An Hội, H. Củ Chi, Tp.HCM</t>
  </si>
  <si>
    <t>Khoa Chẩn đoán hình ảnh</t>
  </si>
  <si>
    <t>Trung cấp Kỹ thuật viên X - Quang</t>
  </si>
  <si>
    <t>0296098673</t>
  </si>
  <si>
    <t>Trung học Kỹ thuật Y tế Trung ương 3</t>
  </si>
  <si>
    <t>GCN: Tham dự Chỉ định - kỹ thuật chụp CT scaner
GCN: Kỹ thuật chụp MRI
GCN: Qnản lý bệnh viện</t>
  </si>
  <si>
    <t>1984-2014</t>
  </si>
  <si>
    <t>0021204/HCM-CCHN</t>
  </si>
  <si>
    <t>Kỹ thuật viên hình ảnh (X-Quang)</t>
  </si>
  <si>
    <t xml:space="preserve">Đặng Hoàng Giang </t>
  </si>
  <si>
    <t>0938736180</t>
  </si>
  <si>
    <t>021960937</t>
  </si>
  <si>
    <t>127/2/106 Lê Thúc Hoạch, P.Phú Thọ Hòa, Quận Tân Phú</t>
  </si>
  <si>
    <t>411A</t>
  </si>
  <si>
    <t>0296098768</t>
  </si>
  <si>
    <t>GCN: Định hướng chuyên khoa chuẩn đoán hình ảnh K4
GCN: Siêu âm thực hành K13
GCN: Thực tập Nguyên lý cơ bản và kỹ thuật chụp MRI
CC: Quản lý bệnh viện
CC: Quản lý chất lượng bệnh viện</t>
  </si>
  <si>
    <t>1996-2013</t>
  </si>
  <si>
    <t>0016435/HCM-CCHN
459/QĐ-SYT</t>
  </si>
  <si>
    <t>16/01/2014
23/04/2015</t>
  </si>
  <si>
    <t>Khám bệnh, chữa bệnh chuyên khoa nội tổng hợp Chuyên khoa chẩn đoán hình ảnh</t>
  </si>
  <si>
    <t xml:space="preserve">Trần Nam Việt Hưng </t>
  </si>
  <si>
    <t>0975028079</t>
  </si>
  <si>
    <t>210913108</t>
  </si>
  <si>
    <t>20 Trần Quý Cáp, Phường Lê Lợi, TP. Quy Nhơn, Bình Định</t>
  </si>
  <si>
    <t>3796024808</t>
  </si>
  <si>
    <t>GCN: Siêu âm chẩn đoán vùng bụng
GCN: Siêu âm tổng quát K1
GCN: Tham dự khóa học về bệnh lý mạch máu: Phù bạch  huyết và dị dạng mạch máu
CC: Quản lý bệnh viện</t>
  </si>
  <si>
    <t>000434/BD-CCHN</t>
  </si>
  <si>
    <t>Chuyên khoa chẩn đoán hình ảnh</t>
  </si>
  <si>
    <t xml:space="preserve">Lê Quốc Sĩ </t>
  </si>
  <si>
    <t>01693909299</t>
  </si>
  <si>
    <t>024728789</t>
  </si>
  <si>
    <t>575/11/6/ CMT 8, Phường 15, Quận 10, TpHCM</t>
  </si>
  <si>
    <t>412A</t>
  </si>
  <si>
    <t>0297026387</t>
  </si>
  <si>
    <t>BVĐK KV Củ Chi ( Khoa CDHA)</t>
  </si>
  <si>
    <t>0018685/HCM-CCHN</t>
  </si>
  <si>
    <t>Khám bệnh, chữa bệnh chuyên khoa nội tổng hợp, chẩn đoán hình ảnh (X-Quang, MRI, CT scanner, Siêu âm)</t>
  </si>
  <si>
    <t xml:space="preserve">Nhan Kim Ngọc </t>
  </si>
  <si>
    <t>0977665319</t>
  </si>
  <si>
    <t>290371312</t>
  </si>
  <si>
    <t>418 Tổ 10, Ấp Cây Trôm, xã Phước Hiệp, huyện Củ Chi, Tp.HCM</t>
  </si>
  <si>
    <t>4598029988</t>
  </si>
  <si>
    <t>GCN: Tham gia khóa tập huấn về an toàn bức xạ trong X-Quang chẩn đoán</t>
  </si>
  <si>
    <t>BVĐK Tây Ninh, BVĐKKV Củ Chi</t>
  </si>
  <si>
    <t>0018684/HCM-CCHN</t>
  </si>
  <si>
    <t>Khám bệnh, chữa bệnh chuyên khoa nội tổng hợp, chẩn đoán hình ảnh</t>
  </si>
  <si>
    <t>Võ Thị Diễm Sương</t>
  </si>
  <si>
    <t>0962463431</t>
  </si>
  <si>
    <t>230626994</t>
  </si>
  <si>
    <t>TT. Kbang, An Khê, Gia Lai</t>
  </si>
  <si>
    <t>127A</t>
  </si>
  <si>
    <t>7910150993</t>
  </si>
  <si>
    <t>2007; 2016</t>
  </si>
  <si>
    <t>Đại Học Tây Nguyên; ĐH Y Khoa Phạm Ngọc Thạch</t>
  </si>
  <si>
    <t xml:space="preserve">GCN: Siêu âm sản phụ khoa K16
GCN: Siêu âm tổng quát K20
GCN: Siêu âm tim- mạch máu </t>
  </si>
  <si>
    <t>Bệnh viện ĐD &amp; PHCN Khánh Hòa, Bệnh Viện Đa Khoa Việt Phước</t>
  </si>
  <si>
    <t>037788/HCM-CCHN</t>
  </si>
  <si>
    <t>Khám bệnh, chữa bệnh chuyên khoa chẩn đoán hình ảnh</t>
  </si>
  <si>
    <t>Nguyễn Thị Vân Anh</t>
  </si>
  <si>
    <t>0915869846</t>
  </si>
  <si>
    <t>225223975</t>
  </si>
  <si>
    <t>68 KA Hải Phước, Vĩnh Thọ, Nha Trang, Khánh Hòa</t>
  </si>
  <si>
    <t>128A</t>
  </si>
  <si>
    <t>7909346997</t>
  </si>
  <si>
    <t>Khá; Giỏi</t>
  </si>
  <si>
    <t>ĐH Y Dược Tp.HCM</t>
  </si>
  <si>
    <t>GCN: Siêu âm sản phụ khoa
GCN: Siêu âm thực hành K24
GCN: Siêu âm tim và bệnh lý tim mạch K31</t>
  </si>
  <si>
    <t>Bệnh Viện Quâận Thủ Đức; Phòng khám tư nhân</t>
  </si>
  <si>
    <t>0036751/HCM-CCHN</t>
  </si>
  <si>
    <t>Phan Thị Bo</t>
  </si>
  <si>
    <t>0909963080</t>
  </si>
  <si>
    <t>096183000037</t>
  </si>
  <si>
    <t>14/2B Ấp Đông Lân 1, xã Bà Điểm, huyện Hóc Môn, Tp.HCM</t>
  </si>
  <si>
    <t>231A</t>
  </si>
  <si>
    <t>7916154794</t>
  </si>
  <si>
    <t>Đại Học Y Khoa Phạm Ngọc Thạch; Bệnh Viện Chợ Rẫy</t>
  </si>
  <si>
    <t>GCN: Siêu âm sản phụ khoa cơ bản 
GCN: Siêu âm tim</t>
  </si>
  <si>
    <t>0037001/HCM-CCHN</t>
  </si>
  <si>
    <t>Bản chính 
(Mượn lại 8/12/2016)</t>
  </si>
  <si>
    <t xml:space="preserve">Huỳnh Bá Tùng </t>
  </si>
  <si>
    <t>0977229087</t>
  </si>
  <si>
    <t xml:space="preserve">Phổ Thạnh, Đức Phổ, Quảng Ngãi </t>
  </si>
  <si>
    <t>940A</t>
  </si>
  <si>
    <t>7909169441</t>
  </si>
  <si>
    <t>GCN: Siêu âm tim khóa 34
GCN: Tập huấn " An toàn bức xạ trong X-Quang chẩn đoán"</t>
  </si>
  <si>
    <t>0018886/HCM-CCHN</t>
  </si>
  <si>
    <t xml:space="preserve">Nguyễn Thị Bảo Ngọc </t>
  </si>
  <si>
    <t>0937101717</t>
  </si>
  <si>
    <t>023487470</t>
  </si>
  <si>
    <t>62/421 Phan Huy Ích, P.12, Q. Gò Vấp, Tp.HCM</t>
  </si>
  <si>
    <t>Bác sĩ nội trú, Bác sĩ chuyên khoa cấp I - Chẩn đoán hình ảnh</t>
  </si>
  <si>
    <t>GCN: Siêu âm tim
GCN: Siêu âm sản phụ khoa cơ bản
CN: An toàn bức xã trong X-Quang chẩn đoán</t>
  </si>
  <si>
    <t>2008-6/2017</t>
  </si>
  <si>
    <t>0006125/BYT-CCHN</t>
  </si>
  <si>
    <t>Hồ Thị Linh Ái</t>
  </si>
  <si>
    <t>0941782053</t>
  </si>
  <si>
    <t>290909468</t>
  </si>
  <si>
    <t xml:space="preserve">Khu phố 2, Thị Trấn Hòa Thành, Tây Ninh </t>
  </si>
  <si>
    <t>330A</t>
  </si>
  <si>
    <t>Học viện Quân Y</t>
  </si>
  <si>
    <t>GCN: Siêu âm sản phụ khoa
CC: Siêu âm tim
CC: Định hướng chuyên khoa CĐHA</t>
  </si>
  <si>
    <t>040100/HCM-CCHN</t>
  </si>
  <si>
    <t xml:space="preserve">Hoàng Yên Ninh </t>
  </si>
  <si>
    <t>0913001094</t>
  </si>
  <si>
    <t>012174112</t>
  </si>
  <si>
    <t xml:space="preserve">Hà Nội </t>
  </si>
  <si>
    <t xml:space="preserve">Tổ 3, Cụm 2, P. Khương Đình, Quận Thanh Xuân, Hà Nội </t>
  </si>
  <si>
    <t xml:space="preserve">Khoa Chẩn đoán hình ảnh </t>
  </si>
  <si>
    <t>GCN: An toàn bức xạ
CC: Nội soi dạ dày - Tá tràng
GCN: Đọc nhũ ảnh, sinh thiết lõi và sinh thiết bằng kim nhỏ
GCN: An toàn trong sử dụng thuốc tương phản
CC: Kỹ năng cấp cứu ngưng hô hấp - tuần hoàn và xử trí shock phản vệ
GCN: Siêu âm đàn hồi
CC: Siêu âm tim thai và bệnh lý tim bẩm sinh 
GCN: Siêu âm tim mạch
GCN: Chuyên khoa định hướng tim mạch
GCN: Siêu âm tim và bệnh lý tim mạch
GCN: Siêu âm mạch, ổ bụng
GCN: Siêu âm chẩn đoán trong sản phụ khoa</t>
  </si>
  <si>
    <t>000324/BN-CCHN
1110/QĐ-SYT</t>
  </si>
  <si>
    <t>14/09/2012
28/06/2016</t>
  </si>
  <si>
    <t>Sở Y Tế Bắc Ninh
Sở Y Tế TP.HCM</t>
  </si>
  <si>
    <t>Khám chữa bệnh Nội - Tiêu Hóa
Chuyên khoa Chẩn đoán hình ảnh</t>
  </si>
  <si>
    <t xml:space="preserve">Trần Hoàng Chinh </t>
  </si>
  <si>
    <t>0911824226</t>
  </si>
  <si>
    <t>321169884</t>
  </si>
  <si>
    <t>Ấp Sùng Tân, Tân Thanh Tây, Mỏ Cày Bắc, Bến Tre</t>
  </si>
  <si>
    <t>CC: Định hướng chuyên khoa  Chẩn đoán hình ảnh
GCN: Siêu âm Doppler mạch máu và can thiệp
GCN: Siêu âm sản phụ khoa cơ bản
CC: Siêu âm tim
GCN: Siêu âm tổng quát thực hành</t>
  </si>
  <si>
    <t xml:space="preserve">Hoàng Văn Cường </t>
  </si>
  <si>
    <t>0908977139</t>
  </si>
  <si>
    <t>233077707</t>
  </si>
  <si>
    <t>Đăk Long, Kon Plông, Kon Tum</t>
  </si>
  <si>
    <t xml:space="preserve">Học Viện Quân Y </t>
  </si>
  <si>
    <t>CC: Siêu âm sản phụ khoa cơ bản
CC: Siêu âm bụng tổng quát
GCN: Siêu âm tim</t>
  </si>
  <si>
    <t>000862/KT-CCHN</t>
  </si>
  <si>
    <t>Sở Y Tế Kon Tum</t>
  </si>
  <si>
    <t xml:space="preserve">Khám bệnh, chữa bệnh đa khoa </t>
  </si>
  <si>
    <t xml:space="preserve">Võ Thị Thanh Nhã </t>
  </si>
  <si>
    <t>01682787121</t>
  </si>
  <si>
    <t>250812751</t>
  </si>
  <si>
    <t xml:space="preserve">Đà Phước, Đà Loan, Đức Trọng, Lâm Đồng </t>
  </si>
  <si>
    <t>CC: Siêu âm tim
CC: Siêu âm sản phụ khoa cơ bản</t>
  </si>
  <si>
    <t>Đồng Minh Hiển</t>
  </si>
  <si>
    <t>01689924657</t>
  </si>
  <si>
    <t>036090000269</t>
  </si>
  <si>
    <t xml:space="preserve">Tổ 17 Trường Thi, Thành phố Nam Định, Nam Định </t>
  </si>
  <si>
    <t>Bác sĩ đa khoa/Định hướng chuyên khoa Chẩn đoán hình ảnh</t>
  </si>
  <si>
    <t>CC: Định hướng chuyên khoa chẩn đoán hình ảnh</t>
  </si>
  <si>
    <t>005161/QNI-CCHN</t>
  </si>
  <si>
    <t xml:space="preserve">Sở Y Tế Quảng Ninh </t>
  </si>
  <si>
    <t>Lưu Minh Phúc (chưa bsung CCHN)</t>
  </si>
  <si>
    <t>0903921346</t>
  </si>
  <si>
    <t>021571404</t>
  </si>
  <si>
    <t xml:space="preserve">Tổ 61, Khu phố 7, Hóc Môn, Tp.HCM </t>
  </si>
  <si>
    <t xml:space="preserve">Bác sĩ chuyên khoa cấp I- Chẩn đoán hình ảnh </t>
  </si>
  <si>
    <t>467/QĐ-SYT</t>
  </si>
  <si>
    <t xml:space="preserve">Sở Y Tế TP.HCM </t>
  </si>
  <si>
    <t xml:space="preserve">Hoàng Ngọc Thắng </t>
  </si>
  <si>
    <t>0969019555</t>
  </si>
  <si>
    <t>250669626</t>
  </si>
  <si>
    <t xml:space="preserve">Thôn Phước Trung, Phước Cát 2, Cát Tiên, Lâm Đồng </t>
  </si>
  <si>
    <t>GCN: Siêu âm bụng tổng quát
CC: Siêu âm tim
CC: Siêu âm sản phụ khoa cơ bản</t>
  </si>
  <si>
    <t xml:space="preserve">0002555/LĐ-CCHN </t>
  </si>
  <si>
    <t>Đa khoa</t>
  </si>
  <si>
    <t>Nguyễn Thanh Thắng</t>
  </si>
  <si>
    <t>0909756051</t>
  </si>
  <si>
    <t>023515422</t>
  </si>
  <si>
    <t>Ấp Bàu Sim, xã Tân Thông Hội, huyện Củ Chi, Tp.HCM</t>
  </si>
  <si>
    <t xml:space="preserve">Cử nhân Kỹ thuật hình ảnh </t>
  </si>
  <si>
    <t>0203039772</t>
  </si>
  <si>
    <t>CC: KSNK dành cho nhân viên y tế
GCN: Lớp tăng cường năng lực quản lý điều dưỡng
CC: An toàn người bệnh</t>
  </si>
  <si>
    <t>0021203/HCM-CCHN</t>
  </si>
  <si>
    <t xml:space="preserve">Trần Bá Huy </t>
  </si>
  <si>
    <t>0988514010</t>
  </si>
  <si>
    <t>024293184</t>
  </si>
  <si>
    <t>Ấp Đình, xã Tân Phú Trung, huyện Củ Chi, TP. Hồ Chí Minh</t>
  </si>
  <si>
    <t>Ấp Xóm Đồng, xã Tân Phú Trung, huyện Củ Chi, Tp.HCM</t>
  </si>
  <si>
    <t>Thực hiện theo QĐ số 41/2005/QĐ-BNV ngày 22/04/2005</t>
  </si>
  <si>
    <t xml:space="preserve">Bùi Văn Ninh </t>
  </si>
  <si>
    <t>0908387254</t>
  </si>
  <si>
    <t>020240022</t>
  </si>
  <si>
    <t>Khoa Xét nghiệm</t>
  </si>
  <si>
    <t>Dược sĩ đại học</t>
  </si>
  <si>
    <t>430A</t>
  </si>
  <si>
    <t>01/04/2014</t>
  </si>
  <si>
    <t>0299098384</t>
  </si>
  <si>
    <t>Viện đại học Sài Gòn</t>
  </si>
  <si>
    <t>GCN: Quản lý Chất lượng bệnh viện
GCN: Kỹ thuật y học chuyên ngành xét nghiệm
GCN: ISO 15189:2012
GCN: An toàn sinh học cho phòng thí nghiệm, phòng xét nghiệm vi sinh vật</t>
  </si>
  <si>
    <t>DS.ĐH</t>
  </si>
  <si>
    <t>889/CCHND</t>
  </si>
  <si>
    <t>28/04/2009</t>
  </si>
  <si>
    <t>Dược sĩ</t>
  </si>
  <si>
    <t>Nguyễn Minh Tuấn</t>
  </si>
  <si>
    <t>0932682112</t>
  </si>
  <si>
    <t>023982100</t>
  </si>
  <si>
    <t>TP HCM</t>
  </si>
  <si>
    <t>Tổ 5, ấp Bến Đò, xã Tân Phú Trung, huyện Củ Chi, Tp.HCM</t>
  </si>
  <si>
    <t>Cử nhân xét nghiệm</t>
  </si>
  <si>
    <t>431A</t>
  </si>
  <si>
    <t>0207299903</t>
  </si>
  <si>
    <t>CC: Quản lý chất lượng bệnh viện
GCN: Tăng cường năng lực quản lý điều dưỡng
CC: KSNK dành cho nhân viên y tế
CC: An toàn người bệnh
GCN: ISO 15189:2012
CC: Nghiệp vụ sư phạm y học cơ bản
GCN: An toàn sinh học cho phòng thí nghiệm, phòng xét nghiệm vi sinh vật
CC: Quản lý bệnh viện
CN: Nghiên cứu khoa học</t>
  </si>
  <si>
    <t>BV DK KV Củ Chi; Trạm Y Tế TTĐ</t>
  </si>
  <si>
    <t>003575/HCM-CCHN</t>
  </si>
  <si>
    <t>Chuyên khoa xét nghiệm</t>
  </si>
  <si>
    <t>Trần Phạm Trúc Mai</t>
  </si>
  <si>
    <t>0904433499</t>
  </si>
  <si>
    <t>290780690</t>
  </si>
  <si>
    <t>CA Tây Ninh</t>
  </si>
  <si>
    <t>Ấp Bàu Điều Thượng, Xã Phước Thạnh, Huyện Củ Chi, Tp.HCM</t>
  </si>
  <si>
    <t>Khoa Dược</t>
  </si>
  <si>
    <t>445A</t>
  </si>
  <si>
    <t>7908072824</t>
  </si>
  <si>
    <t>CC: Quản lý bệnh viện
CC: Đấu thầu cơ bản
CC: Quản lý chất lượng bệnh viện</t>
  </si>
  <si>
    <t>1007/HCM-CCHN</t>
  </si>
  <si>
    <t>Cơ sở bán lẻ thuốc</t>
  </si>
  <si>
    <t xml:space="preserve">Nguyễn Thị Xuân Hồng </t>
  </si>
  <si>
    <t>0909417393</t>
  </si>
  <si>
    <t>023983861</t>
  </si>
  <si>
    <t>Số 12A đường số 76, tổ 19, ấp Đình, xã Tân Phú Trung, huyện Củ Chi, Tp.HCM</t>
  </si>
  <si>
    <t>DS.TC</t>
  </si>
  <si>
    <t>7910049967</t>
  </si>
  <si>
    <t>Trung học Quân Y II</t>
  </si>
  <si>
    <t xml:space="preserve">CC: Quản lý bệnh viện
CC: Đấu thầu cơ bản
CC: Quản lý điều dưỡng </t>
  </si>
  <si>
    <t>Nhà thuốc tư nhân Hồng Phúc; Cty dược phẩm Eco</t>
  </si>
  <si>
    <t>6743/HCM-CCHND</t>
  </si>
  <si>
    <t>Cở sở bán lẻ thuốc đông y, thuốc từ dược liệu
Đại lý bán thuốc của doanh nghiệp
Quầy thuốc, tủ thuốc trạm y tế</t>
  </si>
  <si>
    <t xml:space="preserve">Khoa Dược </t>
  </si>
  <si>
    <t>Nhân viên</t>
  </si>
  <si>
    <t>DS.CKI</t>
  </si>
  <si>
    <t>Dược sĩ Cao đẳng</t>
  </si>
  <si>
    <t>Trường Trung Cấp Bách Khoa Sài Gòn</t>
  </si>
  <si>
    <t xml:space="preserve">Dược sĩ Đại học </t>
  </si>
  <si>
    <t xml:space="preserve">Bắc Ninh </t>
  </si>
  <si>
    <t>Dược sĩ Đại học</t>
  </si>
  <si>
    <t>Nguyễn Thị Bông</t>
  </si>
  <si>
    <t>0934117077</t>
  </si>
  <si>
    <t>021769032</t>
  </si>
  <si>
    <t>295 Tổ 1, Khu phố 3, Thị Trấn Củ Chi, H.Củ Chi, Tp.HCM</t>
  </si>
  <si>
    <t>Khoa Kiểm soát nhiễm khuẩn</t>
  </si>
  <si>
    <t>Trung cấp dược</t>
  </si>
  <si>
    <t>470A</t>
  </si>
  <si>
    <t>0296098725</t>
  </si>
  <si>
    <t>Trường Trung Học Y Sông Bé</t>
  </si>
  <si>
    <t>GCN: Định hướng chuyên khoa KSNK
GCN: Kiểm soát nhiễm khuẩn bệnh viện
CC: Quản lý bệnh viện
GCN: Tham dự hội nghị đề kháng kháng sinh: Thách thức và giải pháp 
GCN: Tham dự hội thảo: Kiểm soát nhiễm khuẩn bệnh viện trong sản khoa và nhi sơ sinh
GCN: Tham dự hôi nghị kiểm soát nhiễm khuẩn 2010
GCN: Huấn luyện an toàn vệ sinh lao động
CC: Quản lý chất thải y tế
GCN: Giám sát chất lượng nước RO đảm bảo an toàn cho điều trị thận nhân tạo
CC: Y tế lao động
CC: Quản lý chất lượng bệnh viện
GCN: Nghiên cứu khoa học
GCN: Thực hành tẩy trùng hệ thống xử lý nước RO và Kỹ thuật xét nghiệm nước lọc thận</t>
  </si>
  <si>
    <t xml:space="preserve">Bệnh viện ĐKKV Củ Chi </t>
  </si>
  <si>
    <t>1820/CCHN</t>
  </si>
  <si>
    <t xml:space="preserve">Sơ cấp </t>
  </si>
  <si>
    <t xml:space="preserve">Nguyễn Hoàng Thảo </t>
  </si>
  <si>
    <t>01636182125</t>
  </si>
  <si>
    <t>024911633</t>
  </si>
  <si>
    <t>Tổ 6, Ấp Hậu, Xã Tân Thông Hôi, huyện Củ Chi,</t>
  </si>
  <si>
    <t>21/5//2014</t>
  </si>
  <si>
    <t>7914214645</t>
  </si>
  <si>
    <t>GCN: Đào tạo chuyên ngành tiệt khuẩn trung tâm K3
GCN: Tăng cường năng lực quản lý điều dưỡng
CC: Y tế lao động
GCN: Nghiên cứu khoa học
GCN: Thực hành tẩy trùng hệ thống xử lý nước RO và Kỹ thuật xét nghiệm nước lọc thận</t>
  </si>
  <si>
    <t>0019492/HCM-CCHN</t>
  </si>
  <si>
    <t>Ấp Phước Lộc, xã Phước Thạnh, huyện Củ Chi, Tp.HCM</t>
  </si>
  <si>
    <t>Trương Ngọc Nhã</t>
  </si>
  <si>
    <t>0908182747</t>
  </si>
  <si>
    <t>334541632</t>
  </si>
  <si>
    <t>54C Khu phố 5, phường Tam Phú, quận Thủ Đức, Tp.HCM</t>
  </si>
  <si>
    <t>Khoa Nội soi</t>
  </si>
  <si>
    <t>Trưởng Trung tâm</t>
  </si>
  <si>
    <t>16/06/2014</t>
  </si>
  <si>
    <t>0207283608</t>
  </si>
  <si>
    <t>GCN: Nội sôi đại tràng và nội soi điều trị căn bản
GCN: Nội sôi tiêu hóa căn bản
CGN: Nội sôi mật tụy ngược dòng -ERCP
CC: Quản lý bệnh viện
CC: Quản lý chất lượng bệnh viện</t>
  </si>
  <si>
    <t>0022742/HCM-CCHN</t>
  </si>
  <si>
    <t>Hồ Thị Bích Thủy</t>
  </si>
  <si>
    <t>0917117959</t>
  </si>
  <si>
    <t>341052940</t>
  </si>
  <si>
    <t>Long Châu, Long Khánh B, Hồng Ngự, Đồng Tháp</t>
  </si>
  <si>
    <t>201A</t>
  </si>
  <si>
    <t>7908073470</t>
  </si>
  <si>
    <t>GCN: Tham gia chương trình đào tạo về " Nội soi đại tràng và nội soi điều trị"
GCN: Siêu âm thực hành K21
GCN: Nôi soi hô hấp
GCN: Nội soi dạ dày - tá tràng
GCN: Nội soi siêu âm cơ bản</t>
  </si>
  <si>
    <t xml:space="preserve">Bệnh Viện Thống Nhất </t>
  </si>
  <si>
    <t>0016172/BYT-CCHN</t>
  </si>
  <si>
    <t xml:space="preserve">Ngô Hùng Trí </t>
  </si>
  <si>
    <t>0903618163</t>
  </si>
  <si>
    <t>023417752</t>
  </si>
  <si>
    <t xml:space="preserve">161B/76 Lạc Long Quân, P.3, Q.11, Tp.HCM </t>
  </si>
  <si>
    <t>0296259083</t>
  </si>
  <si>
    <t>GCN: Tham dự lớp bồi dưỡng về Nội soi tiêu hóa tại trường Đại học Y Dược
GCN: Tham dự lớp bồi dưỡng về Nội soi tiêu hóa  EUS-ERCP tại bệnh viện Chợ Rẫy
GCN: Nội soi điều trị</t>
  </si>
  <si>
    <t>1994-2016</t>
  </si>
  <si>
    <t>010359/HCM-CCHN</t>
  </si>
  <si>
    <t>Đặng Nguyễn Nhật Thanh Thi</t>
  </si>
  <si>
    <t>0907207070</t>
  </si>
  <si>
    <t>363610943</t>
  </si>
  <si>
    <t>Hòa An, Phụng Hiệp, Hậu Giang</t>
  </si>
  <si>
    <t>CC: Phẫu thuật Nội soi tổng quát
CC: Nội soi mật tụy ngược dòng (ERCP)
GCN: Nội soi phế quản</t>
  </si>
  <si>
    <t>2014-2015
2015-2017</t>
  </si>
  <si>
    <t>BV Xuyên Á
BV Thống Nhất</t>
  </si>
  <si>
    <t>010862/HCM-CCHN</t>
  </si>
  <si>
    <t>Trương Minh Hiếu</t>
  </si>
  <si>
    <t>0983636580</t>
  </si>
  <si>
    <t>024389038</t>
  </si>
  <si>
    <t xml:space="preserve">Nguyễn Thượng Hiền, Phường 1, Quận Gò Vấp, Tp.HCM </t>
  </si>
  <si>
    <t xml:space="preserve">Khoa Nội soi </t>
  </si>
  <si>
    <t>CC: Nội soi mật tụy ngược dòng (ERCP)
GCN: Nội soi đại tràng
GCN: Nội soi dạ dày - tá tràng</t>
  </si>
  <si>
    <t>0020305/HCM-CCHN</t>
  </si>
  <si>
    <t>Nguyễn Minh Sơn</t>
  </si>
  <si>
    <t>0972921804</t>
  </si>
  <si>
    <t>024199531</t>
  </si>
  <si>
    <t>Ấp Hậu, xã Tân Thông Hội, huyện Củ Chi, Tp.HCM</t>
  </si>
  <si>
    <t>03/12/2014</t>
  </si>
  <si>
    <t>7913236649</t>
  </si>
  <si>
    <t>GCN: Bổ túc kiến thức về " Điều dưỡng dụng cụ nội soi"
CC: Tăng cường năng lực quản lý điều dưỡng</t>
  </si>
  <si>
    <t>037235/HCM-CCHN</t>
  </si>
  <si>
    <t>NNT</t>
  </si>
  <si>
    <t>Hồ Thanh Trúc</t>
  </si>
  <si>
    <t>0985207966</t>
  </si>
  <si>
    <t>20571768</t>
  </si>
  <si>
    <t xml:space="preserve">KP.11, An Xuân, TP. Tam Kỳ, Quảng Nam </t>
  </si>
  <si>
    <t>Phòng Kế hoạch Tổng hợp</t>
  </si>
  <si>
    <t>CN: Tham dự hội nghị Nội nội tiết - Đái tháo đường - Rối loạn chuyển hóa miền Trung và Tây Nguyên
GCN: Hội nghị khoa học Nội khoa toàn quốc</t>
  </si>
  <si>
    <t>NHI</t>
  </si>
  <si>
    <t>Lý Thị Mỹ Linh (chưa nộp bằng TN ĐH)</t>
  </si>
  <si>
    <t>0815179169</t>
  </si>
  <si>
    <t>241361844</t>
  </si>
  <si>
    <t>Xã Tân Hòa, Huyện Buôn Đôn, Đắk Lắk</t>
  </si>
  <si>
    <t>NTQ</t>
  </si>
  <si>
    <t>Đỗ Thị Mỹ Huyền (chưa nộp bằng TN ĐH)</t>
  </si>
  <si>
    <t>0907379797</t>
  </si>
  <si>
    <t>273563808</t>
  </si>
  <si>
    <t xml:space="preserve">Sông Xoài 3, Láng Lớn, Châu Đức, Bà Rịa - Vũng Tàu </t>
  </si>
  <si>
    <t>NHH</t>
  </si>
  <si>
    <t>Trương Bảo Toàn (chưa nộp bằng TN ĐH)</t>
  </si>
  <si>
    <t>0354614956</t>
  </si>
  <si>
    <t>301531156</t>
  </si>
  <si>
    <t xml:space="preserve">Hòa Thuận 1, Hiệp Hòa, Đức Hòa, Long An </t>
  </si>
  <si>
    <t>LM</t>
  </si>
  <si>
    <t>Bùi Thị Thanh Tuyền (chưa nộp bằng TN ĐH)</t>
  </si>
  <si>
    <t>0365162382</t>
  </si>
  <si>
    <t>301581993</t>
  </si>
  <si>
    <t xml:space="preserve">Gò Sao, Tân Phú, Đức Hòa, Long An </t>
  </si>
  <si>
    <t>CTTM</t>
  </si>
  <si>
    <t>Trần Văn Ý (chưa nộp bằng TN ĐH)</t>
  </si>
  <si>
    <t>0989568751</t>
  </si>
  <si>
    <t>212366173</t>
  </si>
  <si>
    <t>Nghĩa Kỳ, Tư Nghĩa, Quảng Ngãi</t>
  </si>
  <si>
    <t>GCN: Vao trò của kiểm soát đường huyết và bảo vệ thận, trong điều trị đái tháo đường hiện tại
GCN: Cập nhật kiến thức mới về Tim Mạch nói chung và Tim mạch học Can thiệp nói riêng năm 2016
CN: Tham dự hội nghị Nội nội tiết - Đái tháo đường - Rối loạn chuyển hóa miền Trung và Tây Nguyên
GCN: Hội nghị khoa học Tim mạch khu vực phía Nam lần thứ 13
GCN: Hội nghị khoa học Tim mạch khu vực phía Nam lần thứ 14
CN: Tham dự hội thảo "Những tiến bộ trong điều trị bệnh lý tiêu hóa trên - Cập nhật từ tuần lễ bệnh tiêu hóa Mỹ 2017"</t>
  </si>
  <si>
    <t>Phòng Tài chính - Kế toán</t>
  </si>
  <si>
    <t>Trung cấp hạch toán kế toán</t>
  </si>
  <si>
    <t>Phòng Hành chính - Quản trị</t>
  </si>
  <si>
    <t>Cử nhân Kế toán</t>
  </si>
  <si>
    <t>Trường Đại học Huế</t>
  </si>
  <si>
    <t xml:space="preserve">Phòng Hành chính - Quản trị </t>
  </si>
  <si>
    <t xml:space="preserve">Nhân viên </t>
  </si>
  <si>
    <t>Nhân viên bảo vệ</t>
  </si>
  <si>
    <t xml:space="preserve">Hậu Giang </t>
  </si>
  <si>
    <t xml:space="preserve">Nguyễn Thanh Hoài </t>
  </si>
  <si>
    <t>01222069487</t>
  </si>
  <si>
    <t>024401853</t>
  </si>
  <si>
    <t>Long Thạnh B, Long Khánh A, Hồng Ngự, Đồng Tháp</t>
  </si>
  <si>
    <t xml:space="preserve">Nhân viên bảo vệ </t>
  </si>
  <si>
    <t>Nhân viên chăm sóc cây xanh</t>
  </si>
  <si>
    <t>Phòng Quản lý các Dịch vụ</t>
  </si>
  <si>
    <t xml:space="preserve">Nhân viên bảo trì </t>
  </si>
  <si>
    <t>Trung cấp nghề - Điện công nghiệp</t>
  </si>
  <si>
    <t>Trung cấp kế toán</t>
  </si>
  <si>
    <t>Ấp Chánh, xã Tân Thông Hội, huyện Củ Chi, Tp.HCM</t>
  </si>
  <si>
    <t>An Thuận, Hội An, Chợ Mới, tỉnh An Giang</t>
  </si>
  <si>
    <t>An Khương, Hội An, Chợ Mới, An Giang</t>
  </si>
  <si>
    <t xml:space="preserve">Thanh Xuân, Thanh Chương, Nghệ An </t>
  </si>
  <si>
    <t xml:space="preserve">Bến Đò 2, xã Tân Phú Trung, huyện Củ Chi, Tp.HCM </t>
  </si>
  <si>
    <t xml:space="preserve">Ấp Hậu, xã Tân Thông Hội, huyện Củ Chi, Tp.HCM </t>
  </si>
  <si>
    <t>Nam</t>
  </si>
  <si>
    <t>Nữ</t>
  </si>
  <si>
    <t>TỔNG BS</t>
  </si>
  <si>
    <t>TỔNG DS</t>
  </si>
  <si>
    <t>DS ĐH</t>
  </si>
  <si>
    <t>DS CĐ</t>
  </si>
  <si>
    <t>DS TC</t>
  </si>
  <si>
    <t>TỔNG ĐD</t>
  </si>
  <si>
    <t>CN ĐD</t>
  </si>
  <si>
    <t>CĐ ĐD</t>
  </si>
  <si>
    <t>TC ĐD</t>
  </si>
  <si>
    <t>TỔNG NHS</t>
  </si>
  <si>
    <t>TỔNG KTV</t>
  </si>
  <si>
    <t>HÀNH CHÍNH</t>
  </si>
  <si>
    <t>HỘ LÝ</t>
  </si>
  <si>
    <t>TỔNG NS</t>
  </si>
  <si>
    <t>GHI CHÚ 3</t>
  </si>
  <si>
    <t xml:space="preserve">Bùi Chí Viết </t>
  </si>
  <si>
    <t>0913910285</t>
  </si>
  <si>
    <t>022505179</t>
  </si>
  <si>
    <t>L7, Cư Xá Phú Lâm A, Phường 12, Quận 6, Tp.HCM</t>
  </si>
  <si>
    <t>Ban Giám đốc</t>
  </si>
  <si>
    <t>Tiến sĩ chuyên ngành Ung thư</t>
  </si>
  <si>
    <t>Giám đốc Chuyên môn</t>
  </si>
  <si>
    <t>TS</t>
  </si>
  <si>
    <t>010264/HCM-CCHN</t>
  </si>
  <si>
    <t>Đã báo SYT 20/03/2018 cc</t>
  </si>
  <si>
    <t>Huỳnh Thị Xuân Mai</t>
  </si>
  <si>
    <t>0983132227</t>
  </si>
  <si>
    <t>310910118</t>
  </si>
  <si>
    <t xml:space="preserve">Ấp 1, An Hữu, Cái Bè, Tiền Giang </t>
  </si>
  <si>
    <t>GCN: Siêu âm thực hành
CC: Định hướng Y học gia đình
GCN: Thực hành đọc điện tâm đồ và siêu âm tim
GCN: Đào tạo kỹ năng siêu âm
GCN: Laser Y học và Vật lý trị liệu</t>
  </si>
  <si>
    <t>1995-2017</t>
  </si>
  <si>
    <t>Phòng khám Đa khoa An Thái Trung</t>
  </si>
  <si>
    <t>000721/TG-CCHN
1432/QĐ-SYT</t>
  </si>
  <si>
    <t>25/03/2013
25/12/2015</t>
  </si>
  <si>
    <t>Chuyên khoa Nội tổng hợp
Chuyên khoa Da liễu - Y học gia đình</t>
  </si>
  <si>
    <t>Nhập phần mềm BHXH 20/09/2018</t>
  </si>
  <si>
    <t>In PLHĐ ngoài giờ</t>
  </si>
  <si>
    <t>Đoàn Nhật Trung</t>
  </si>
  <si>
    <t>0901200115</t>
  </si>
  <si>
    <t>023098148</t>
  </si>
  <si>
    <t>147/31 Thạch Lam, Hiệp Tân, Tân Phú, Tp.HCM</t>
  </si>
  <si>
    <t xml:space="preserve">Bác sĩ chuyên khoa cấp I - Bác sĩ gia đình </t>
  </si>
  <si>
    <t>GCN: Dưỡng sinh Yoga khí công xoa bóp
GCN: Quản lý phòng khám ngoại trú- phòng khám y học gia đình với mô hình chăm sóc mãn tính và LEAN PROCESS
GCN: Mô hình tham vấn chuyên nghiệp trong tham vấn và điều trị tâm lý
CC: Hồi sinh tim phổi cơ bản</t>
  </si>
  <si>
    <t>0026887/HCM-CCHN</t>
  </si>
  <si>
    <t xml:space="preserve">Khám bệnh, chữa bệnh chuyên khoa Nội tổng hợp, Bác sĩ gia đình </t>
  </si>
  <si>
    <t>Nguyễn Thị Yên Ly</t>
  </si>
  <si>
    <t>0987499833</t>
  </si>
  <si>
    <t>311520855</t>
  </si>
  <si>
    <t>Ấp Lợi Trinh, Mỹ Lợi A, Cái Bè, Tiền Giang</t>
  </si>
  <si>
    <t>003793/TG-CCHN</t>
  </si>
  <si>
    <t>Nguyễn Thị Bé Tý</t>
  </si>
  <si>
    <t>0902812039</t>
  </si>
  <si>
    <t>331592236</t>
  </si>
  <si>
    <t>54/22, Phạm Hùng, Khóm 2, Phường 2, TP. Vĩnh Long, Vĩnh Long</t>
  </si>
  <si>
    <t>2007- Nay</t>
  </si>
  <si>
    <t>Trung Tâm y Tế Thành Phố Vĩnh Long</t>
  </si>
  <si>
    <t>0002492/VL-CCHN</t>
  </si>
  <si>
    <t>Sở Y Tế Vĩnh Long</t>
  </si>
  <si>
    <t>Huỳnh Văn Chiến</t>
  </si>
  <si>
    <t>0938754959</t>
  </si>
  <si>
    <t>330976185</t>
  </si>
  <si>
    <t>66, Nguyễn Thị Út, Phường 1, TXVL, Vĩnh Long</t>
  </si>
  <si>
    <t>GCN: Laser y học và Vật lý trị liệu</t>
  </si>
  <si>
    <t>2006-2011
2011-2018</t>
  </si>
  <si>
    <t>Bệnh viện Đa Khoa Tỉnh Vĩnh Long
Bệnh viện Đa Khoa Tỉnh Vĩnh Long</t>
  </si>
  <si>
    <t>Bác sĩ</t>
  </si>
  <si>
    <t>000472/VL-CCHN</t>
  </si>
  <si>
    <t>Khám bệnh, chữa bệnh chuyên khoa Da liễu</t>
  </si>
  <si>
    <t>Lê Thị Diễm Kiều</t>
  </si>
  <si>
    <t>01234585599</t>
  </si>
  <si>
    <t>341616160</t>
  </si>
  <si>
    <t>Ấp K10, Phú Hiệp, Tam Nông, Đồng Tháp</t>
  </si>
  <si>
    <t>041667/HCM-CCHN</t>
  </si>
  <si>
    <t>Dương Thị Thùy Trang</t>
  </si>
  <si>
    <t>01627383178</t>
  </si>
  <si>
    <t>371709723</t>
  </si>
  <si>
    <t>Đông Thái, An Biên, Kiên Giang</t>
  </si>
  <si>
    <t xml:space="preserve">Trung cấp Y sĩ/Chuyển đổi điều dưỡng </t>
  </si>
  <si>
    <t>Đỗ Minh Mẫn</t>
  </si>
  <si>
    <t>0989790919</t>
  </si>
  <si>
    <t>331510651</t>
  </si>
  <si>
    <t xml:space="preserve">Tân Hưng, Tân Hạnh, Long Hồ, Vĩnh Long </t>
  </si>
  <si>
    <t>GCN: Bồi dưỡng sau đại học về siêu âm tổng quát thực hành
GCN: Cấp cứu nội khoa</t>
  </si>
  <si>
    <t>2001-2003
2004-2016
9/2016-9/2017
9/2017-12/2017</t>
  </si>
  <si>
    <t>Khoa Cấp cứu Trung tâm y tế - TP Vĩnh Long
Khoa cấp cứu Hồi sức tích cực, Bệnh viện đa khoa Vĩnh Long
Khoa Nhiễm, Bệnh viện đa khoa Vĩnh Long
Khoa cấp cứu, Bệnh viện đa khoa Vĩnh Long</t>
  </si>
  <si>
    <t>000316/VL-CCHN</t>
  </si>
  <si>
    <t>Ngô Văn Trúc</t>
  </si>
  <si>
    <t>0988383492</t>
  </si>
  <si>
    <t>330922092</t>
  </si>
  <si>
    <t>Vàm An, Quới An, Vũng Liêm, Vĩnh Long</t>
  </si>
  <si>
    <t>GCN: Bồi dưỡng chuyên khoa tâm thần
GCN: Nội soi - Điện tim</t>
  </si>
  <si>
    <t>1999-2001
2002-2006
2007-2012
2013-2016</t>
  </si>
  <si>
    <t>Khoa Nội- Bệnh viện Đa Khoa Vũng Liêm
Trạm Y Tế xã Quới An- Vũng Liêm
Khoa Cấp Cứu- Bệnh viện Đa Khoa Vũng Liêm
Khoa Cấp Cứu Bệnh viện Đa Khoa Vũng Liêm</t>
  </si>
  <si>
    <t>000518/VL-CCHN</t>
  </si>
  <si>
    <t>Nguyễn Xuân Trí</t>
  </si>
  <si>
    <t>0942723825</t>
  </si>
  <si>
    <t>331513186</t>
  </si>
  <si>
    <t xml:space="preserve">Phú Thới, Quới Thiên, Vũng Liêm, Vĩnh Long </t>
  </si>
  <si>
    <t>Bác sĩ nội trú chuyên khoa Lao</t>
  </si>
  <si>
    <t>GCN: Nội soi dạ dày - Tá tràng 
GCN: Các kỹ thuật cơ bản trong khám và điều trị bệnh hô hấp
CC: Siêu âm tổng quát thực hành</t>
  </si>
  <si>
    <t>0003251/VL-CCHN</t>
  </si>
  <si>
    <t xml:space="preserve">Lê Hoàng Ngợi </t>
  </si>
  <si>
    <t>0962788791</t>
  </si>
  <si>
    <t>311603097</t>
  </si>
  <si>
    <t xml:space="preserve">Ấp Mỹ An, Mỹ Đức Tây, Cái Bè, Tiền Giang </t>
  </si>
  <si>
    <t>Trường Đại học Hà Nội</t>
  </si>
  <si>
    <t>0002051/TG-CCHC</t>
  </si>
  <si>
    <t>In PLHĐ ngoài giờ (2 tháng)</t>
  </si>
  <si>
    <t>Hồ Văn Dù</t>
  </si>
  <si>
    <t>01696887139</t>
  </si>
  <si>
    <t>371292181</t>
  </si>
  <si>
    <t xml:space="preserve">Bình Minh, xã Vĩnh Bình Bắc, Vĩnh Thuận, Kiên Giang </t>
  </si>
  <si>
    <t>005115/KG-CCHN</t>
  </si>
  <si>
    <t xml:space="preserve">Sở Y Tế Kiên Giang </t>
  </si>
  <si>
    <t xml:space="preserve">Nguyễn Duy Linh </t>
  </si>
  <si>
    <t>01683680264</t>
  </si>
  <si>
    <t xml:space="preserve">Vĩnh Phú Tây, Phước Long, Bạc Liêu </t>
  </si>
  <si>
    <t>Thạc sĩ bác sĩ Y học</t>
  </si>
  <si>
    <t>GCN: Đã tham gia khóa đào tạo Hồi sức cấp cứu</t>
  </si>
  <si>
    <t>0001829/BL-CCHN</t>
  </si>
  <si>
    <t>Sở Y Tế Bạc Liêu</t>
  </si>
  <si>
    <t>Khám bệnh, chữa bệnh thuộc chuyên khoa Nội</t>
  </si>
  <si>
    <t>01267366538</t>
  </si>
  <si>
    <t>312095708</t>
  </si>
  <si>
    <t>Củ chi chuyển về 1/9/18</t>
  </si>
  <si>
    <t xml:space="preserve">Nguyễn Văn Dũng </t>
  </si>
  <si>
    <t>01268831358</t>
  </si>
  <si>
    <t>362390232</t>
  </si>
  <si>
    <t>Tân Thới, Phong Điền, Thành phố Cần Thơ</t>
  </si>
  <si>
    <t>Lê Văn Chính</t>
  </si>
  <si>
    <t>01688559668</t>
  </si>
  <si>
    <t>186696702</t>
  </si>
  <si>
    <t>Bắc Thành, Yên Thành, Nghệ An</t>
  </si>
  <si>
    <t>Trung cấp Y sĩ + Chuyển đổi điều dưỡng/KTV bó bột</t>
  </si>
  <si>
    <t>Tống Minh Nhựt</t>
  </si>
  <si>
    <t>0947400919</t>
  </si>
  <si>
    <t>364168234</t>
  </si>
  <si>
    <t xml:space="preserve">Vĩnh Thuận Tây, Vị Thủy, Hậu Giang </t>
  </si>
  <si>
    <t>GCN: Siêu âm tổng quát
GCN: Nội soi - Điện tim
CC: Siêu âm tim - Mạch máu</t>
  </si>
  <si>
    <t>2000-2008
2008-2012
2014-2017</t>
  </si>
  <si>
    <t xml:space="preserve">Khoa Khám Bệnh-Bệnh viện Đa Khoa Vị Thủy
Khoa Nội-Khoa Dinh Dưỡng, Bệnh viện Đa Khoa Vị Thủy
Khoa Hồi Sức Cấp Cứu-Trung Tâm y tế Vị Thủy
</t>
  </si>
  <si>
    <t>000303/HAUG-CCHN</t>
  </si>
  <si>
    <t>Sở Y Tế Hậu Giang</t>
  </si>
  <si>
    <t>Chuyên khoa Nội</t>
  </si>
  <si>
    <t>Thạch Ngọc Quí</t>
  </si>
  <si>
    <t>0939327175</t>
  </si>
  <si>
    <t>334339363</t>
  </si>
  <si>
    <t>Nô Công, Thuận Hòa, Cầu Ngang, Trà Vinh</t>
  </si>
  <si>
    <t>GCN: Nội soi dạ dày - tá tràng
GCN: Điện tim</t>
  </si>
  <si>
    <t>001452/VL-CCHN</t>
  </si>
  <si>
    <t xml:space="preserve">Võ Minh Bình </t>
  </si>
  <si>
    <t>0918283438</t>
  </si>
  <si>
    <t>381161385</t>
  </si>
  <si>
    <t>Khóm 1, Thị trấn Năm Căn, huyện Năm Căn, tỉnh Cà Mau</t>
  </si>
  <si>
    <t>0002588/CM-CCHN</t>
  </si>
  <si>
    <t>Khám chữa bệnh Nội khoa</t>
  </si>
  <si>
    <t xml:space="preserve">Trần Văn Ửng </t>
  </si>
  <si>
    <t>01218723609</t>
  </si>
  <si>
    <t>363770012</t>
  </si>
  <si>
    <t xml:space="preserve">Phú Nghĩa, Phú Hữu, Châu Thành, Hậu Giang </t>
  </si>
  <si>
    <t>Bác sĩ chuyên khoa I - Nội khoa</t>
  </si>
  <si>
    <t xml:space="preserve">CN: Tim mạch (ECG) cơ bản và nâng cao
CC: Siêu âm tổng quát cơ bản </t>
  </si>
  <si>
    <t>000314/HAUG-CCHN</t>
  </si>
  <si>
    <t xml:space="preserve">Biện Thanh Phong </t>
  </si>
  <si>
    <t>0916886979</t>
  </si>
  <si>
    <t>380998347</t>
  </si>
  <si>
    <t>Tân Thời, An Xuyên, TP. Cà Mau, Cà Mau</t>
  </si>
  <si>
    <t>000648/CM-CCHN</t>
  </si>
  <si>
    <t xml:space="preserve">Khám chữa bệnh Nhi khoa </t>
  </si>
  <si>
    <t>Nguyễn Thị Ngọc Quyền</t>
  </si>
  <si>
    <t>0982983358</t>
  </si>
  <si>
    <t>330499981</t>
  </si>
  <si>
    <t>15, Trần Phú, Phường 4, TXVL. Vĩnh Long</t>
  </si>
  <si>
    <t>1987-1990
1990-2006
2006-2015
2015-2017</t>
  </si>
  <si>
    <t>Bệnh viện Huyện Trà Cú, Tỉnh Trà Vinh
Trung Tâm Phòng chông Bệnh Xã Hội và Trung Tâm Y Tế Dự Phòng
Trung Tâm Phòng Chống Bệnh Xã Hội Vĩnh Long
Bệnh viện Lao và Bệnh viện Phổi Vĩnh Long</t>
  </si>
  <si>
    <t>001025/VL-CCHN</t>
  </si>
  <si>
    <t>01665156408</t>
  </si>
  <si>
    <t>221311975</t>
  </si>
  <si>
    <t>Khu phố 6, TT Hai Riêng, H. Sông Hinh, Phú Yên</t>
  </si>
  <si>
    <t>Trường Đại học Y khoa Rostov (Nga)</t>
  </si>
  <si>
    <t xml:space="preserve">Huỳnh Trung Dũng </t>
  </si>
  <si>
    <t>0989369922</t>
  </si>
  <si>
    <t>363670247</t>
  </si>
  <si>
    <t xml:space="preserve">Phường 1, TX Vị Thanh, Hậu Giang </t>
  </si>
  <si>
    <t>GCN: Kiến tập nội soi mật tụy ngược dòng (ERCP)
GCN: Siêu âm tổng quát và điện tâm đồ
GCN: Học nội soi tiêu hóa
GCN: Cấp cứu và nội soi hô hấp - Chương trình JICA 2006
GCN: Lớp Nội soi điều trị - chương trình Đào tạo trong nước JICA 2005
GCN: Siêu âm tổng quát</t>
  </si>
  <si>
    <t>000737/CT-CCHN</t>
  </si>
  <si>
    <t>Khám, chữa bệnh chuyên khoa Nội</t>
  </si>
  <si>
    <t>Ngô Đình Dũng</t>
  </si>
  <si>
    <t>0987171006</t>
  </si>
  <si>
    <t>025142887</t>
  </si>
  <si>
    <t>61/407 Phan Huy Ích, Phường 12, Quận Gò Vấp, Tp.HCM</t>
  </si>
  <si>
    <t>KTH</t>
  </si>
  <si>
    <t>GCN: Định hướng chuyên khoa nội tim mạch
GCN: Lớp cấp cứu tim mạch nâng cao-chương trình đào tạo trong nước JICA2005
GCN: Siêu âm tim và bệnh lý tim mạch</t>
  </si>
  <si>
    <t>Anh A
Pháp B</t>
  </si>
  <si>
    <t>Trung tâm Y tế huyện Cẩm Mỹ, Bệnh Viện Thống Nhất</t>
  </si>
  <si>
    <t>0006175/BYT-CCHN</t>
  </si>
  <si>
    <t>Trần Thị Cẩm Mừng</t>
  </si>
  <si>
    <t>0988633448</t>
  </si>
  <si>
    <t>361952128</t>
  </si>
  <si>
    <t>216/14BĐường 3/2,Hưng Lợi, Ninh Kiều, Tp.Cần Thơ</t>
  </si>
  <si>
    <t>Bác sĩ đa khoa/Định hướng chuyên khoa Nội tim mạch</t>
  </si>
  <si>
    <t>GCN: Điện tâm đồ và điều trị loạn nhịp tim
GCN: Siêu âm thực hành
GCN: Siêu âm tim và bệnh lý tim mạch
CC: Siêu âm tim qua thực quản
GCN: Siêu âm mạch máu
CC: Siêu âm tim thai và bệnh lý tim bẩm sinh
NX: Đã theo học tại khoa Nội tim mạch và khoa hậu phẫu viện tim
GCN: Định hướng chuyên khoa Nội tim mạch
GCN: Cấp cứu tim mạch căn bản</t>
  </si>
  <si>
    <t>2008-2016
2016-Nay</t>
  </si>
  <si>
    <t>Bệnh viện Đa Khoa Trung ương Cần Thơ
Trường ĐHYD Tp.Hồ Chí Mnh</t>
  </si>
  <si>
    <t>004404/BYT-CCHN</t>
  </si>
  <si>
    <t>Chuyên Nội tim Mạch, Nội Tiết, Khớp</t>
  </si>
  <si>
    <t>Trần Hữu Danh</t>
  </si>
  <si>
    <t>0968268151</t>
  </si>
  <si>
    <t>312199405</t>
  </si>
  <si>
    <t xml:space="preserve">Ấp Phú Hòa, Long Khánh, TX. Cai Lậy, Tiền Giang </t>
  </si>
  <si>
    <t>Nguyễn Thành Dũng</t>
  </si>
  <si>
    <t>0939373345</t>
  </si>
  <si>
    <t>341557157</t>
  </si>
  <si>
    <t>5603/ĐT-CCHN</t>
  </si>
  <si>
    <t>Đinh Thị Thanh Thúy</t>
  </si>
  <si>
    <t>0932932860</t>
  </si>
  <si>
    <t>351523100</t>
  </si>
  <si>
    <t xml:space="preserve">Khóm 3, Chi Lăng, Tịnh Biên, An Giang </t>
  </si>
  <si>
    <t xml:space="preserve">Điều dưỡng trưởng </t>
  </si>
  <si>
    <t>GCN: Quản lý chất lượng bệnh viện
GCN: Tăng cường năng lực Quản lý điều dưỡng
GCN: Quản lý bệnh viện
CC: Bồi dưỡng nghiệp vụ sư phạm</t>
  </si>
  <si>
    <t>002416/AG-CCHN</t>
  </si>
  <si>
    <t>QLBV/QLCLBV</t>
  </si>
  <si>
    <t>Quãng Thành Ngân</t>
  </si>
  <si>
    <t>01689067007</t>
  </si>
  <si>
    <t>025656196</t>
  </si>
  <si>
    <t>C7B/55 Phạm Hùng, Bình Hưng, Bình Chánh, Tp.HCM</t>
  </si>
  <si>
    <t xml:space="preserve">Thạc sĩ Y học - Thần kinh và Tâm thần </t>
  </si>
  <si>
    <t>GCN: Cập nhật chẩn đoán và xử trí các bệnh lý cấp cứu nội khoa
GCN: Đau đầu 2
GCN: Bệnh thần kinh ngoại biên, đột quỵ và sa sút trí tuệ
GCN: Sa sút trí tuệ trong bệnh Parkinson và hướng dẫn điều trị
GCN: Cập nhật chẩn đoán và điều trị động kinh
GCN: Động kinh và tai biến mạch máu não 
GCN: Cập nhật và chẩn đoán và điều trị đột quỵ do nguyên nhân xơ vữa
GCN: Đau vùng cổ vai
GCN: Hội nghị tai biến mạch máu não - Bệnh Parkinson - Hội chứng chân không yên
GCN: Thực hành lâm sàng</t>
  </si>
  <si>
    <t>0025322/HCM-CCHN
515/QĐ-SYT</t>
  </si>
  <si>
    <t>07/10/2014
03/05/2018</t>
  </si>
  <si>
    <t>Trần Ngọc Chiến Em</t>
  </si>
  <si>
    <t>0907292478</t>
  </si>
  <si>
    <t>340372434</t>
  </si>
  <si>
    <t>Phú Mỹ, TT. Cái Tàu Hạ, Châu Thành, Đồng Tháp</t>
  </si>
  <si>
    <t xml:space="preserve">GCN: Định hướng chuyên khoa Tai Mũi Họng </t>
  </si>
  <si>
    <t>001293/ĐT-CCHN</t>
  </si>
  <si>
    <t>Khám bệnh, chữa bệnh chuyên nội khoa, không làm thủ thuật chuyên khoa</t>
  </si>
  <si>
    <t>Nguyễn Thị Dao Chi</t>
  </si>
  <si>
    <t>0939347935</t>
  </si>
  <si>
    <t>331017290</t>
  </si>
  <si>
    <t>33/9 Khóm 4, Phường 4, TP. Vĩnh Long, Vĩnh Long</t>
  </si>
  <si>
    <t>000110/VL-CCHN</t>
  </si>
  <si>
    <t>Nguyễn Kim Cúc</t>
  </si>
  <si>
    <t>0938053607</t>
  </si>
  <si>
    <t>69/20C, Phó Cơ Điều, Phường 3, Thị xã Vĩnh Long, Vĩnh Long</t>
  </si>
  <si>
    <t>GCN: Siêu âm tổng quát
GCN: Thận học căn bản
GCN: Thận học căn bản phần 2
GCN: Bổ túc kiến thức về thận nhân tạo</t>
  </si>
  <si>
    <t>000291/VL-CCHN</t>
  </si>
  <si>
    <t xml:space="preserve">Sở Y tế Vĩnh Long </t>
  </si>
  <si>
    <t>Ngô Minh Nghĩa</t>
  </si>
  <si>
    <t>0919818292</t>
  </si>
  <si>
    <t>340449096</t>
  </si>
  <si>
    <t>302 Thị Trấn Lai Vung, Đồng Tháp</t>
  </si>
  <si>
    <t>GCN: Lớp phẫu thuật nội soi
GCN: Phẫu thuật nội soi Gan Mật Tụy nâng cao
GCN: Phẫu thuật cắt tuyến giáp Nội soi
GCN: Phẫu thuật điều trị bệnh trĩ bằng máy khâu bấm
GCN: Phẫu thuật nội soi đại trực tràng</t>
  </si>
  <si>
    <t>001172/ĐT-CCHN</t>
  </si>
  <si>
    <t>Trịnh Thanh Răng</t>
  </si>
  <si>
    <t>380845022</t>
  </si>
  <si>
    <t>TT Cái Nước, Cái Nước, Cà Mau</t>
  </si>
  <si>
    <t>Bác sĩ chuyên khoa cấp II- Ngoại khoa</t>
  </si>
  <si>
    <t>GCN: Phẫu thuật nội soi ổ bụng căn bản</t>
  </si>
  <si>
    <t>000657/CM-CCHN</t>
  </si>
  <si>
    <t>Khám bệnh, chữa bệnh chuyên Ngoại khoa</t>
  </si>
  <si>
    <t xml:space="preserve">Nguyễn Tấn Tới </t>
  </si>
  <si>
    <t>0395910170</t>
  </si>
  <si>
    <t>074066000095</t>
  </si>
  <si>
    <t>34/91 Trần Bình Trọng, Phường 1, Quận 5, Tp.HCM</t>
  </si>
  <si>
    <t xml:space="preserve">Bác sĩ chuyên khoa cấp I - Ngoại chung </t>
  </si>
  <si>
    <t>GCN: Bồi dưỡng sau đại học về Phẫu thuật nội soi ổ bụng</t>
  </si>
  <si>
    <t>Nguyễn Văn Út</t>
  </si>
  <si>
    <t>0913267277</t>
  </si>
  <si>
    <t>3815041120</t>
  </si>
  <si>
    <t>99 Quốc lộ 1,  Lý Văn Lâm, ấp Ba Điều, Tp. Cà Mau, tỉnh Cà Mau</t>
  </si>
  <si>
    <t>Đại Học Y Dược Cần Thơ, ĐH Y Dược TP.HCM</t>
  </si>
  <si>
    <t>GCN: Giải phẫu bệnh
GCN: Phẫu thuật nội soi tổng quát K32
GCN: Phẫu thuật điều trị bệnh trĩ bằng máy khâu bấm
GCN: Đào tạo Phẫu thuật nội soi ổ bụng căn bản
GCN: Siêu âm tổng quát</t>
  </si>
  <si>
    <t>Bệnh Viện Cái Nước, BV Cà Mau, BV Hoàn Mỹ Minh Hải</t>
  </si>
  <si>
    <t>002087/CM-CCHN</t>
  </si>
  <si>
    <t xml:space="preserve">Nguyễn Đăng Phong </t>
  </si>
  <si>
    <t>0983097925</t>
  </si>
  <si>
    <t>197460246</t>
  </si>
  <si>
    <t>Phú Kinh, Hải Hòa, Hải Lăng, Quảng Trị</t>
  </si>
  <si>
    <t xml:space="preserve"> Bác sĩ điều trị</t>
  </si>
  <si>
    <t xml:space="preserve">GCN: Phẫu thuật nội soi ổ bụng
GCN: Ngoại tổng quát
GCN: Phẫu thuật điều trị bệnh trĩ bằng máy khâu bấm
GCN: Phẫu thuật tụy nâng cao
GCN: Phẫu thuật nội soi đại trực tràng
CC: Phẫu thuật nội soi đại trực tràng
GCN: Phẫu thuật ung thư dạ dày - thực quản
</t>
  </si>
  <si>
    <t xml:space="preserve">001832/BRVT-CCHN </t>
  </si>
  <si>
    <t>Khám chữa bệnh chuyên khoa Ngoại tổng quát</t>
  </si>
  <si>
    <t xml:space="preserve">Dương Hoài Thanh </t>
  </si>
  <si>
    <t>0988292578</t>
  </si>
  <si>
    <t>331528434</t>
  </si>
  <si>
    <t xml:space="preserve">Phước Lợi C, Phước Hậu, Long Hồ, Vĩnh Long </t>
  </si>
  <si>
    <t>GCN: Chăm sóc giảm nhẹ giai đoạn cuối và nâng cao sức khỏe cộng đồng
GCN: Hội thảo khoa học Hội điều dưỡng khu vực phía Nam
GCN: Điều dưỡng kiến tập kỹ thuật chăm sóc bệnh đường tiết niệu</t>
  </si>
  <si>
    <t>000579/CT-CCHN</t>
  </si>
  <si>
    <t>Thực hiện các kỹ thuật điều dưỡng cơ bản</t>
  </si>
  <si>
    <t>Lý Tấn Phát</t>
  </si>
  <si>
    <t>0919271166</t>
  </si>
  <si>
    <t>351677760</t>
  </si>
  <si>
    <t>Ấp An Thuận, Châu Lăng, Tri Tôn, An Giang</t>
  </si>
  <si>
    <t>GCN: Học hồi sức Ngoại thần kinh tại Bệnh viện Chợ Rẫy
GCN: Tập huấn về Các đường mổ cơ bản trong Ngoại thần kinh</t>
  </si>
  <si>
    <t>0023330/HCM-CCHN
1380/QĐ-SYT</t>
  </si>
  <si>
    <t>10/07/2014
25/09/2017</t>
  </si>
  <si>
    <t xml:space="preserve">Sở Y Tế TP.HCM
Sở Y Tế TP.HCM </t>
  </si>
  <si>
    <t>Củ Chi chuyển về 1/9/18</t>
  </si>
  <si>
    <t xml:space="preserve">Mai Hoàng Khoa </t>
  </si>
  <si>
    <t>0918780205</t>
  </si>
  <si>
    <t>331810301</t>
  </si>
  <si>
    <t xml:space="preserve">F159 Khóm 5, Phường 5, Tp.Vĩnh Long, Vĩnh Long </t>
  </si>
  <si>
    <t>Bác sĩ chuyên khoa I - Ngoại tiết niệu</t>
  </si>
  <si>
    <t>CC: Nội soi tiết niệu cơ bản
CC: Siêu âm bụng tổng quát
CC: Nội soi ổ bụng tiết niệu cơ bản
CC: Nội soi tiết niệu nâng cao</t>
  </si>
  <si>
    <t>000784/VL-CCHN</t>
  </si>
  <si>
    <t xml:space="preserve">Nguyễn Lê Tuyên </t>
  </si>
  <si>
    <t>0983904914</t>
  </si>
  <si>
    <t>310787833</t>
  </si>
  <si>
    <t>Số 237A, Khu Phố 2, Phường 10, Tp. Mỹ Tho, tỉnh Tiền Giang</t>
  </si>
  <si>
    <t>GCN: Bồi dưỡng sau đại học về Phẫu thuật nội soi niệu
GCN: Cấp cứu niệu khoa căn bản
GCN: Ngoại tiết niệu tại BV Chợ Rẫy
GCN: Siêu âm tổng quát tại BV Chợ Rẫy
GCN: Đặt Catheter lọc màng bụng
GCN: Tham dự lớp tập huấn kỹ năng giảng dạy
GCN: Tham dự hội thảo phẫu thuật nội soi sau phúc mạc
GCN: Điều trị sỏi bằng máy tán sỏi ngoài cơ thể
GCN: Phẫu thuật nội soi tiết niệu
CC: Điều trị Ngoại khoa về ghép thận</t>
  </si>
  <si>
    <t>2004-2015</t>
  </si>
  <si>
    <t>Bệnh Viện Đa Khoa Tiền Giang</t>
  </si>
  <si>
    <t>000045/TG-CCHN
255/QĐ-SYT</t>
  </si>
  <si>
    <t>10/09/2012
31/3/2017</t>
  </si>
  <si>
    <t>Sở Y Tế Tiền Giang
Sở Y Tế TP.HCM</t>
  </si>
  <si>
    <t>Võ Thành Hiếu</t>
  </si>
  <si>
    <t>01662187974</t>
  </si>
  <si>
    <t>221166225</t>
  </si>
  <si>
    <t>KP Long Bình, TT Chí Thạnh, huyện Tuy An, Phú Yên</t>
  </si>
  <si>
    <t>GCN: Tham dự lớp tập huấn thở máy trong điều trị cúm A/H1N1-2009
GCN: Điều dưỡng thực hành điều trị tán sỏi ngoài cơ thể</t>
  </si>
  <si>
    <t>039080/HCM-CCHN</t>
  </si>
  <si>
    <t>Nguyễn Văn Minh</t>
  </si>
  <si>
    <t>0934977998</t>
  </si>
  <si>
    <t>012367271</t>
  </si>
  <si>
    <t>Tp. Hà Nội</t>
  </si>
  <si>
    <t>A11.14 Chung cư Lotus Garden - 436 Trịnh Đình Thảo, P. Hòa Thạnh, Q. Tân Phú, Tp.HCM</t>
  </si>
  <si>
    <t>7414056119</t>
  </si>
  <si>
    <t>Đại học Y Dược Huế</t>
  </si>
  <si>
    <t>GCN: Phẫu thuật Nội soi Khớp K19
GCN: Chấn thương chỉnh hình
GCN: Tham dự chương trình" Thay lại khớp háng"</t>
  </si>
  <si>
    <t>Bệnh Viện Đa Khoa Mỹ Phước, Bình Dương</t>
  </si>
  <si>
    <t>0021008/HCM-CCHN</t>
  </si>
  <si>
    <t xml:space="preserve">Bùi Đức Lượng </t>
  </si>
  <si>
    <t>0977330887</t>
  </si>
  <si>
    <t>285112874</t>
  </si>
  <si>
    <t>Ấp 1, xã Tiến Thành, TX. Đồng Xoài, Bình Phước</t>
  </si>
  <si>
    <t>GCN: Chấn thương chỉnh hình</t>
  </si>
  <si>
    <t xml:space="preserve">001022/BP-CCHN
907/QĐ-SYT </t>
  </si>
  <si>
    <t>03/12/2013
27/10/2017</t>
  </si>
  <si>
    <t>Sở Y Tế Bình Phước
Sở Y Tế Bình Dương</t>
  </si>
  <si>
    <t xml:space="preserve">Khám bệnh, chữa bệnh Đa khoa
Khám bệnh, chữa bệnh chuyên khoa Chấn thương chỉnh hình </t>
  </si>
  <si>
    <t>Trần Vĩnh Quới</t>
  </si>
  <si>
    <t>0942758078</t>
  </si>
  <si>
    <t>331416329</t>
  </si>
  <si>
    <t>Thanh Tân, Thanh Bình, Vũng Liêm, Vĩnh Long</t>
  </si>
  <si>
    <t>CN: Tập huấn nội soi khớp gối, khớp vai
GCN: Hội nghị khoa học phẫu thuật bàn tay - TP.HCM
GCN: Cập nhật các liệu pháp mới điều trị bệnh lý cơ xương khớp bằng Acid Hyaluronic</t>
  </si>
  <si>
    <t>120672/CCHN-BQP</t>
  </si>
  <si>
    <t>Khám, chữa bệnh ngoại khoa</t>
  </si>
  <si>
    <t xml:space="preserve">Bùi Văn Đầy </t>
  </si>
  <si>
    <t>0901050802</t>
  </si>
  <si>
    <t>321172338</t>
  </si>
  <si>
    <t>Ấp Tích Khánh, Khánh Thạnh Tây, Mỏ Cày Bắc, Bến Tre</t>
  </si>
  <si>
    <t>GCN: Siêu âm tim
GCN: Điện tâm đồ gắn sức
GCN: Hồi sức phẫu thuật tim</t>
  </si>
  <si>
    <t>001075/CT-CCHN</t>
  </si>
  <si>
    <t>Khám, chữa bệnh đa khoa</t>
  </si>
  <si>
    <t>Hà Bửu Kiếm</t>
  </si>
  <si>
    <t>0975943797</t>
  </si>
  <si>
    <t>330982378</t>
  </si>
  <si>
    <t>Tân Hạnh, Tân Quới, Bình Tân, Vĩnh Long</t>
  </si>
  <si>
    <t>Bác sĩ chuyên khoa cấp II - Ngoại, Lồng ngực</t>
  </si>
  <si>
    <t>GCN: Phẫu thuật tim
CC: Phẫu thuật tim
NX: Đã theo học tại khoa Phẫu thuật Viện Tim
GCN: Phẫu thuật nội soi Lồng ngực
GCN: Bồi dưỡng sau đại học về Phẫu thuật nội soi ổ bụng</t>
  </si>
  <si>
    <t>1999-2000
2001-2003
2003-2005
2006-2007
2008-2011
2012-2014
2014-2016
2016-Nay</t>
  </si>
  <si>
    <t>Bệnh viện 121 Cần Thơ
Viện Tim Thành Phố Hồ Chí Minh
Đại Học Y Dược Thành Phố Hồ Chí Minh
Bệnh viện Đa Khoa Thành Phố Cần Thơ
Viện Tim Thành Phố Hồ Chí Minh
Bệnh viện Chợ Rẫy
Bệnh viện Đa Khoa Trung Ương Cần Thơ
Đại học Y Dược Thành Phố Hồ Chí Minh
Bệnh viện Đa Khoa Trung Ương Cần thơ</t>
  </si>
  <si>
    <t xml:space="preserve">003648/BYT-CCHN
1091/QĐ-SYT </t>
  </si>
  <si>
    <t>05/03/2013
28/08/2018</t>
  </si>
  <si>
    <t xml:space="preserve">Bộ Y Tế
Sở Y Tế TP.HCM </t>
  </si>
  <si>
    <t>Khám bệnh, chữa bệnh chuyên khoa Ngoại
Khám bệnh, chữa bệnh chuyên khoa Ngoại Lồng ngực</t>
  </si>
  <si>
    <t xml:space="preserve">Trương Bỉnh Khang </t>
  </si>
  <si>
    <t>01676680211</t>
  </si>
  <si>
    <t>363615729</t>
  </si>
  <si>
    <t xml:space="preserve">Phường 1, TP Vị Thanh, Hậu Giang </t>
  </si>
  <si>
    <t>CC: Phẫu thuật nội soi cơ bản</t>
  </si>
  <si>
    <t>035616/BYT-CCHN</t>
  </si>
  <si>
    <t>Kim Hồng Phước</t>
  </si>
  <si>
    <t>0907781050</t>
  </si>
  <si>
    <t>334737491</t>
  </si>
  <si>
    <t xml:space="preserve">Nguyệt Hóa, Châu Thành, Trà Vinh </t>
  </si>
  <si>
    <t xml:space="preserve">Ngô Nhất Linh </t>
  </si>
  <si>
    <t>0909398428</t>
  </si>
  <si>
    <t>381696652</t>
  </si>
  <si>
    <t>Khóm 1, Đầm Dơi, Cà Mau</t>
  </si>
  <si>
    <t>Khoa Ung bướu</t>
  </si>
  <si>
    <t>Bác sĩ chuyên khoa cấp II - Ung Thư</t>
  </si>
  <si>
    <t>Bậc 4(B2)</t>
  </si>
  <si>
    <t>2007-2009
2009-2012
2012-Nay</t>
  </si>
  <si>
    <t>Khoa Ngoại Bệnh viện Ung Bướu, Thành Phố Cần Thơ
Bệnh viện Ung Bướu Thành Phố Cần Thơ
Bệnh viện Ung Bướu Thành Phố Cần Thơ</t>
  </si>
  <si>
    <t>001335/CT-CCHN</t>
  </si>
  <si>
    <t>Khám bệnh, chữa bệnh chuyên khoa Ngoại - Ung bướu</t>
  </si>
  <si>
    <t>Nguyễn Đông Nhựt</t>
  </si>
  <si>
    <t>0986550845</t>
  </si>
  <si>
    <t>331294831</t>
  </si>
  <si>
    <t>Ấp 4, Hòa Hiệp, Tam Bình, Vĩnh Long</t>
  </si>
  <si>
    <t>Bác sĩ chuyên khoa cấp I - Ung thư</t>
  </si>
  <si>
    <t>GCN: Phẫu thuật nội soi ổ bụng</t>
  </si>
  <si>
    <t>2008-2018</t>
  </si>
  <si>
    <t>Khoa Ngoại Bệnh viện Đa Khoa Vĩnh Long</t>
  </si>
  <si>
    <t>000868/VL-CCHN
2699/QĐ-SYT</t>
  </si>
  <si>
    <t>05/10/2013
25/12/2015</t>
  </si>
  <si>
    <t>Khám bệnh, chữa bệnh chuyên khoa Ngoại
Ung thư</t>
  </si>
  <si>
    <t>Phạm Tuấn Mạnh</t>
  </si>
  <si>
    <t>0939226344</t>
  </si>
  <si>
    <t>371047002</t>
  </si>
  <si>
    <t xml:space="preserve">Tân An, Tân An, Tân Hiệp, Kiên Giang </t>
  </si>
  <si>
    <t>Thạc sĩ Y học chuyên ngành Ung thư</t>
  </si>
  <si>
    <t>002326/CT-CCHN
1506/QĐ-SYT</t>
  </si>
  <si>
    <t>25/10/2013
11/09/2014</t>
  </si>
  <si>
    <t>Khám bệnh, chữa bệnh Đa khoa
Chuyên khoa Ung thư</t>
  </si>
  <si>
    <t xml:space="preserve">Võ Minh Luân </t>
  </si>
  <si>
    <t>01288798880</t>
  </si>
  <si>
    <t>312062946</t>
  </si>
  <si>
    <t xml:space="preserve">Ấp 3, Tân Tây, Gò Công Đông, Tiền Giang </t>
  </si>
  <si>
    <t>CC: Kỹ thuật nội soi bàng quang</t>
  </si>
  <si>
    <t>004230/CT-CCHN</t>
  </si>
  <si>
    <t>Khám bệnh, chữa bệnh ung bướu</t>
  </si>
  <si>
    <t>Phạm Thị Thùy Tiên</t>
  </si>
  <si>
    <t>01659108326</t>
  </si>
  <si>
    <t>245144296</t>
  </si>
  <si>
    <t xml:space="preserve">Đăk Săk, Đăk Mil, Đăk Nông </t>
  </si>
  <si>
    <t xml:space="preserve">Khoa sản </t>
  </si>
  <si>
    <t>Trường Đại học Tây Nguyên</t>
  </si>
  <si>
    <t>CC: Định hướng chuyên khoa Phụ Sản
CC: Siêu âm sản phụ khoa cơ bản</t>
  </si>
  <si>
    <t>Mẫn Văn Pháp</t>
  </si>
  <si>
    <t>01248220291</t>
  </si>
  <si>
    <t>125351453</t>
  </si>
  <si>
    <t xml:space="preserve">Mẫn Xá, Văn Môn, Yên Phong, Bắc Ninh </t>
  </si>
  <si>
    <t>Bác sĩ Đa khoa/ Định hướng chuyên khoa Sản phụ</t>
  </si>
  <si>
    <t>CC: Định hướng chuyên khoa Sản phụ khoa</t>
  </si>
  <si>
    <t>010859/NA-CCHN</t>
  </si>
  <si>
    <t xml:space="preserve">Sở Y Tế Nghệ An </t>
  </si>
  <si>
    <t xml:space="preserve">Khám chữa bệnh Sản phụ khoa </t>
  </si>
  <si>
    <t xml:space="preserve">Trần Văn Hùng </t>
  </si>
  <si>
    <t>0918360767</t>
  </si>
  <si>
    <t>362353327</t>
  </si>
  <si>
    <t>Mậu Thân, Ninh Kiều, TP. Cần Thơ</t>
  </si>
  <si>
    <t>Bác sĩ chuyên khoa cấp I - Sản</t>
  </si>
  <si>
    <t>GCN: Lóp phẫu thuật viên tuyến trước về cấp cứu sản phụ khoa
CN: Phẫu thuật nội soi cắt tử cung
CN: Phẫu thuật nội soi trong phụ khoa
CN: Phẫu thuật nội soi điều trị Sa sinh dục và tiểu không kiểm soát khi gắng sức
GCN: Ngoại tiết niệu
GCN: Soi cổ tử cung
GCN: Siêu âm thực hành sản phụ khoa</t>
  </si>
  <si>
    <t>000154/CT-CCHN</t>
  </si>
  <si>
    <t>Khám, chữa bệnh chuyên khoa Sản</t>
  </si>
  <si>
    <t>Phạm Nguyễn Anh Toàn</t>
  </si>
  <si>
    <t>0901019025</t>
  </si>
  <si>
    <t>331530667</t>
  </si>
  <si>
    <t xml:space="preserve">73/26 Phó Cơ Điều, Phường 3, TP Vĩnh Long, Vĩnh Long </t>
  </si>
  <si>
    <t>GCN: Thở máy nâng cao dành cho Bác sĩ
GCN: Thực hành cấp cứu - Hồi sức Nhi khoa dành cho Bác sĩ
GCN: Xử trí sơ sinh cơ bản
GCN: Xử trí sơ sinh - phần chuyên sâu</t>
  </si>
  <si>
    <t>2011-2017
2017-2018</t>
  </si>
  <si>
    <t>BV ĐH TP Cần Thơ
Phòng khám Đa khoa MeKomed</t>
  </si>
  <si>
    <t>0002126/VL-CCHN</t>
  </si>
  <si>
    <t>Trần Đăng Khoa</t>
  </si>
  <si>
    <t>0918838448</t>
  </si>
  <si>
    <t>385183181</t>
  </si>
  <si>
    <t>Gò Muồng, Tân Thạch, Giá Rai, Bạc Liêu</t>
  </si>
  <si>
    <t>0002146/BL-CCHN</t>
  </si>
  <si>
    <t xml:space="preserve">Nguyễn Văn Chí Tâm </t>
  </si>
  <si>
    <t>0941797079</t>
  </si>
  <si>
    <t>334153390</t>
  </si>
  <si>
    <t>Tân An, Càng Long, Trà Vinh</t>
  </si>
  <si>
    <t>000674/VL-CCHN</t>
  </si>
  <si>
    <t>Trần Hữu Pháp</t>
  </si>
  <si>
    <t>094066000005</t>
  </si>
  <si>
    <t>Kv2, An Khánh, Ninh Kiều, Cần Thơ</t>
  </si>
  <si>
    <t>Bác sĩ chuyên khoa cấp I- Nhi khoa</t>
  </si>
  <si>
    <t>GCN: Tiêm chủng an toàn
GCN: Nội soi - Điện tim
GCN: Sư phạm y học cơ bản
GCN: TH kỹ năng giám sát TQMR và P. chống bệnh dại</t>
  </si>
  <si>
    <t>004079/CT-CCHN</t>
  </si>
  <si>
    <t>Trần Thị Cẩm Chúc</t>
  </si>
  <si>
    <t>0919354964</t>
  </si>
  <si>
    <t>363669913</t>
  </si>
  <si>
    <t xml:space="preserve">Vị Thủy, Vị Thủy, Hậu Giang </t>
  </si>
  <si>
    <t>GCN: Lớp xử trí sơ sinh cơ bản dành cho Bác sĩ</t>
  </si>
  <si>
    <t>002140/HAUG-CCHN
475/QĐ-SYT</t>
  </si>
  <si>
    <t>01/08/2016
08/02/2018</t>
  </si>
  <si>
    <t>Khám bệnh, chữa bệnh đa khoa
Khám bệnh, chữa bệnh chuyên khoa Nhi</t>
  </si>
  <si>
    <t xml:space="preserve">Nguyễn Quốc An </t>
  </si>
  <si>
    <t>0977231159</t>
  </si>
  <si>
    <t>331662747</t>
  </si>
  <si>
    <t xml:space="preserve">54/22, Phạm Hùng, Phường 2, TP.Vĩnh Long, Vĩnh Long </t>
  </si>
  <si>
    <t>Trần Thanh Phút</t>
  </si>
  <si>
    <t>0946721398</t>
  </si>
  <si>
    <t>312047137</t>
  </si>
  <si>
    <t xml:space="preserve">Nhị Bình, Châu Thành, Tiền Giang </t>
  </si>
  <si>
    <t>004536/TG-CCHN</t>
  </si>
  <si>
    <t>Trương Văn Thống</t>
  </si>
  <si>
    <t>0949830852</t>
  </si>
  <si>
    <t>380930081</t>
  </si>
  <si>
    <t>Khánh Hội, U Minh, Cà Mau</t>
  </si>
  <si>
    <t>Bác sĩ chuyên khoa cấp II - Tai Mũi Họng</t>
  </si>
  <si>
    <t>GCN: Nâng cao năng lực quản lý y tế
GCN: Thực hành đọc điện tâm đồ và Siêu âm tim
CN: Siêu âm sản khoa nâng cao
GCN: Nội soi Tai Mũi Họng
CC: Chẩn đoán, phẫu thuật nội soi Tai Mũi Họng nâng cao
CC: Nội soi tiêu hóa - Chẩn đoán và điều trị
GCN: Siêu âm tổng quát</t>
  </si>
  <si>
    <t>1991-1993
1994-1998
1998-2004
2005-2011
2012-2017
2018-Nay</t>
  </si>
  <si>
    <t xml:space="preserve">Y tế Trưởng, Trung Tâm Y Tế, U Minh Cà Mau
Trưởng Trạm TYT xã Khánh Lâm, U Minh, Cà Mau
Trưởng Trạm TYT xã Khánh Hội, U Minh, Cà Mau
Phó Giám Đốc Trung Tâm Y Tế, U Minh, Cà Mau
Bác sĩ Bệnh viện Thành Phố Cà Mau
Bác sĩ Điều trị Phòng Khám Đa Khoa Phương Nam
</t>
  </si>
  <si>
    <t>003165/CM-CCHN</t>
  </si>
  <si>
    <t xml:space="preserve">Triệu Thượng Quang </t>
  </si>
  <si>
    <t>0908139589</t>
  </si>
  <si>
    <t>365104271</t>
  </si>
  <si>
    <t xml:space="preserve">275 Nguyễn Huệ, Khóm 1, Phường 1, TP. Sóc Trăng, Sóc Trăng </t>
  </si>
  <si>
    <t>002499/ST-CCHN</t>
  </si>
  <si>
    <t>Lương Ngọc Sở Vân</t>
  </si>
  <si>
    <t>0972839091</t>
  </si>
  <si>
    <t>311971245</t>
  </si>
  <si>
    <t xml:space="preserve">Ấp Mỹ Tường, xã Thiện Trung, Cái Bè, Tiền Giang </t>
  </si>
  <si>
    <t>Thạc sĩ chuyên ngành Tai Mũi Họng</t>
  </si>
  <si>
    <t>GCN: Nội soi Tai Mũi Họng chẩn đoán
CC: Chẩn đoán, phẫu thuật nội soi Tai Mũi Họng nâng cao</t>
  </si>
  <si>
    <t>6286/ĐT-CCHN</t>
  </si>
  <si>
    <t xml:space="preserve">Trần Ngọc Nam Phương </t>
  </si>
  <si>
    <t>0942282428</t>
  </si>
  <si>
    <t>312091961</t>
  </si>
  <si>
    <t>346 Khu 4, TT Cái Bè, Tiền Giang</t>
  </si>
  <si>
    <t>Phạm Long Đạo</t>
  </si>
  <si>
    <t>0983787969</t>
  </si>
  <si>
    <t>025176305</t>
  </si>
  <si>
    <t xml:space="preserve">Bế Văn Cấm, Tân Kiểng, Quận 7, TP.HCM </t>
  </si>
  <si>
    <t>CN: Chẩn đoán - Điều trị và Phẫu thuật tai cơ bản
CC: Nội soi chẩn đoán Bệnh lý Tai Mũi Họng
GCN: Phẫu thuật nội soi mũi xoang nâng cao</t>
  </si>
  <si>
    <t>0027890/HCM-CCHN</t>
  </si>
  <si>
    <t>Trần Văn Chiến</t>
  </si>
  <si>
    <t>0913937765</t>
  </si>
  <si>
    <t>330493919</t>
  </si>
  <si>
    <t>Khu 8, Thị Trấn Trà Ôn, Vĩnh Long</t>
  </si>
  <si>
    <t>Bác sĩ đa khoa/Chuyên khoa Mắt</t>
  </si>
  <si>
    <t>Trường Đại Học Cần Thơ</t>
  </si>
  <si>
    <t>GCN: Mắt
GCN: Kỹ năng truyền thông về GDSK</t>
  </si>
  <si>
    <t>1985-1990
1991-1994
1994-1999
1999-2000
2000-2014
2014-2018</t>
  </si>
  <si>
    <t>Trưởng Trạm Y Tế xã Vĩnh Xuân, Trà Ôn, Vĩnh Long
Đại học Y Khoa Cần Thơ
Phó Khoa Ngoại Bệnh viện Đa Khoa Trà Ôn
Học Chuyên Khoa Mắt Bệnh Viện Chợ Rẫy Tp. Hồ Chí Minh
Trưởng Khoa Khám Bệnh, Bệnh viện Đa khoa Trà Ôn, Vĩnh Long
Chuyên Khoa Mắt Bệnh viện Đa Khoa Thành Phố Vĩnh Long</t>
  </si>
  <si>
    <t>000180/VL-CCHN</t>
  </si>
  <si>
    <t xml:space="preserve">Mai Thị Bích Nhàn </t>
  </si>
  <si>
    <t>0919636898</t>
  </si>
  <si>
    <t>361876155</t>
  </si>
  <si>
    <t>53 A1 Trần Văn Khéo, Ninh Kiều, TP. Cần Thơ</t>
  </si>
  <si>
    <t>GCN: Khúc xã dành cho bác sĩ chuyên khoa Mắt
GCN: Phẫu thuật thủy tinh thể ngoài bao (ECCE)
GCN: Tham gia hội nghị ngành Nhãn khoa Việt Nam 2016</t>
  </si>
  <si>
    <t>004402/BYT-CCHN</t>
  </si>
  <si>
    <t>0976452839</t>
  </si>
  <si>
    <t>320027413</t>
  </si>
  <si>
    <t>202B Khu phố 2, Phường 7, TP.Bến Tre, Bến Tre</t>
  </si>
  <si>
    <t>GCN: Quản lý bệnh viện</t>
  </si>
  <si>
    <t>000880/BTR-CCHN
228/QĐ-SYT</t>
  </si>
  <si>
    <t>11/01/2013
06/04/2015</t>
  </si>
  <si>
    <t>Khám bệnh, chữa bệnh bằng Y học cổ truyền
Xoa bóp bấm huyệt, VLTL-PHCN</t>
  </si>
  <si>
    <t>Hồ Minh Đức</t>
  </si>
  <si>
    <t>0907837537</t>
  </si>
  <si>
    <t>341053993</t>
  </si>
  <si>
    <t>Hòa Khánh, Hòa An, TP. Cao Lãnh, Đồng Tháp</t>
  </si>
  <si>
    <t>CC: Định hướng Vật lý trị liệu và Phục hồi chức năng 
CC: Quản lý bệnh viện</t>
  </si>
  <si>
    <t>0003549/ĐT-CCHN</t>
  </si>
  <si>
    <t>Khám bệnh, chữa bệnh bằng y học cổ truyền</t>
  </si>
  <si>
    <t>Lê Thị Kim Yến</t>
  </si>
  <si>
    <t>0914449591</t>
  </si>
  <si>
    <t>321098506</t>
  </si>
  <si>
    <t>Ấp Tân Thiện, Tân Thành Bình, Mỏ Cày Bắc, Bến Tre</t>
  </si>
  <si>
    <t>CC: Điện tâm đồ</t>
  </si>
  <si>
    <t>2004-2008</t>
  </si>
  <si>
    <t>Bệnh viện Y Học Cổ Truyền Tỉnh Bến Tre</t>
  </si>
  <si>
    <t>0002839/BTR-CCHN</t>
  </si>
  <si>
    <t>Hồ Hoàng Hảo</t>
  </si>
  <si>
    <t>0913150259</t>
  </si>
  <si>
    <t>331119769</t>
  </si>
  <si>
    <t>84A, Tân Hưng, Tân Hòa, TP. Vĩnh Long, Vĩnh Long</t>
  </si>
  <si>
    <t>GCN: Quản lý bệnh viện
GCN: Quản lý chất lượng bệnh viện và An toàn người bệnh
GCN: Gây mê hồi sức trong phẫu thuật ngoài tim cho bệnh nhân có nguy cơ tim mạch
CC: Đào tạo giảng viên tuyến tỉnh về hồi sức cấp cứu trong sản khoa
CN: Kỹ thuật Đẻ không đau
GCN: Gây mê hồi sức trong phẫu thuật nội soi
GCN: Đã tham gia lớp huấn luyện về điều trị đau
GCN: Gây mê hồi sức trong Phẫu thuật Lồng ngực Pháp - Việt
GXN: Gây tê thần kinh ngoại vi dưới hướng dẫn của máy kích thích thần kinh và máy siêu âm
GXN: Gây mê trong phẫu thuật - thủ thuật nội soi trẻ em
GCN: Gây mê hồi sức trong chấn thương - Gây mê hồi sức thần kinh
GCN: Cập nhật về Gây mê - Hồi sức năm 2017
GCN: Gây mê hồi sức Nhi khoa
GCN: Chẩn đoán X-Quang
CC: Đấu thầu cơ bản
GCN: Tham gia lớp huấn luyện về điều trị đau
GCN: Tập huấn văn hóa ATNB - sự cố y khoa - 5S
GCN: Cập nhật những tiến bộ mới trong điều trị loãng xương và thoái hóa khớp
CC: Đào tạo giảng viên tuyến tỉnh về hồi sức cấp cứu trong sản khoa
GCN: Rồi loạn đông máu ngoại khoa
GCN: Gây mê nhi khoa trong phẫu thuật hàm mặt
GCN: Gây mê hồi sức và bệnh lý chuyển hóa - Hồi sức các bệnh lý nhiễm trùng
GCN: Kỹ thuật tim điều trị viêm gân
GCN: Kỹ thuật tim nội khớp
GCN: Định hướng chuyên khoa Gây mê hồi sức</t>
  </si>
  <si>
    <t>2002-2008
2009-2013
2014-2018</t>
  </si>
  <si>
    <t>Khoa Gây Mê Hồi Sức- Bệnh viện Đa Khoa Vĩnh Long
Khoa Gây Mê Hồi Sức- Bệnh viện Đa Khoa Vĩnh Long
Khoa Gây Mê Hồi Sức- Bệnh viện Đa Khoa Vĩnh Long</t>
  </si>
  <si>
    <t>000549/VL-CCHN
2782/QĐ-SYT</t>
  </si>
  <si>
    <t>10/09/2012
31/12/2015</t>
  </si>
  <si>
    <t>Khám bệnh, chữa bệnh chuyên khoa Nội
Gây mê hồi sức</t>
  </si>
  <si>
    <t>Nguyễn Quang Đô</t>
  </si>
  <si>
    <t>01682119970</t>
  </si>
  <si>
    <t>331531123</t>
  </si>
  <si>
    <t>Ấp 2, Hòa Lộc, Tam Bình, Vĩnh Long</t>
  </si>
  <si>
    <t>Bác sĩ Y đa khoa/Định hướng chuyên khoa GMHS</t>
  </si>
  <si>
    <t>CC: Định hướng chuyên khoa GMHS
GCN: Giảm đau sản khoa
GCN: Siêu âm thực hành
GCN: Điện tim
CN: Kỹ thuật đẻ không đau</t>
  </si>
  <si>
    <t>2011-2018</t>
  </si>
  <si>
    <t>Trung tâm Y tế TP. Vĩnh Long</t>
  </si>
  <si>
    <t>0002125/VL-CCHN
4788/QĐ-SYT</t>
  </si>
  <si>
    <t>08/08/2014
31/10/2016</t>
  </si>
  <si>
    <t>Khám bệnh, chữa bệnh chuyên khoa Ngoại
Gây mê hồi sức, Siêu âm tổng quát, ECG</t>
  </si>
  <si>
    <t xml:space="preserve">Phạm Thiều Trung </t>
  </si>
  <si>
    <t>0903640704</t>
  </si>
  <si>
    <t>361755361</t>
  </si>
  <si>
    <t>314/4A Cách Mạng Tháng 8, Bình Thủy, TP. Cần Thơ</t>
  </si>
  <si>
    <t>000302/CT-CCHN</t>
  </si>
  <si>
    <t xml:space="preserve">Khám , chữa bệnh Nội - Gây mê hồi sức </t>
  </si>
  <si>
    <t>Đã báo SYT 20/9/2017</t>
  </si>
  <si>
    <t>Nhân sự củ chi chuyển về</t>
  </si>
  <si>
    <t>Bùi Văn Thọ</t>
  </si>
  <si>
    <t>0905174144</t>
  </si>
  <si>
    <t>241599740</t>
  </si>
  <si>
    <t>Phường Khánh Xuân, Tp. Buôn Ma Thuột, Đắk Lắk</t>
  </si>
  <si>
    <t>GCN: Gây mê hồi sức
GCN: Đã hoàn thành khóa học thực hành chuyên môn về giảm đau sản khoa</t>
  </si>
  <si>
    <t>001347/ĐL-CCHN</t>
  </si>
  <si>
    <t xml:space="preserve">Khám bệnh, chữa bệnh chuyên khoa Gây mê hồi sức </t>
  </si>
  <si>
    <t>Nguyễn Thị Kimm Cúc</t>
  </si>
  <si>
    <t>0917424998</t>
  </si>
  <si>
    <t>341092343</t>
  </si>
  <si>
    <t>Trường Xuân, Tháp Mười, Đồng Tháp</t>
  </si>
  <si>
    <t>CC: Định hướng chuyên khoa Gây mê hồi sức</t>
  </si>
  <si>
    <t>6297/ĐT-CCHN</t>
  </si>
  <si>
    <t>Khám bệnh, chữa bệnh Nội khoa hoặc khám bệnh, chữa bệnh chuyên khoa Gây mê hồi sức</t>
  </si>
  <si>
    <t>Huỳnh Ngọc Vũ Bằng</t>
  </si>
  <si>
    <t>0947651008</t>
  </si>
  <si>
    <t>301123389</t>
  </si>
  <si>
    <t>31/2 Nguyễn Hồng Sáng, Phường 3, TP. Tân An, Long An</t>
  </si>
  <si>
    <t>0908460489</t>
  </si>
  <si>
    <t>023519433</t>
  </si>
  <si>
    <t>Tổ 4, ấp Phước An, xã Phước Thạnh, huyện Củ Chi, Tp.HCM</t>
  </si>
  <si>
    <t>Đinh Trọng Thường</t>
  </si>
  <si>
    <t>01636474199</t>
  </si>
  <si>
    <t xml:space="preserve">Đông Đô, Hưng Hà, Thái Bình </t>
  </si>
  <si>
    <t>Trung cấp Y sĩ/Chuyển đổi điều dưỡng GMHS</t>
  </si>
  <si>
    <t>Đỗ Thị Phương Lam</t>
  </si>
  <si>
    <t>01644033008</t>
  </si>
  <si>
    <t>122156101</t>
  </si>
  <si>
    <t>Xã Bình Sơn, huyện Lục Nam, Bắc Giang</t>
  </si>
  <si>
    <t xml:space="preserve">Nguyễn Thị Phượng </t>
  </si>
  <si>
    <t>01649685769</t>
  </si>
  <si>
    <t>241195991</t>
  </si>
  <si>
    <t>Chư Kbô, Krông Búk, Đắk Lắk</t>
  </si>
  <si>
    <t>Đỗ Viết Thọ</t>
  </si>
  <si>
    <t>0986342922</t>
  </si>
  <si>
    <t>205748821</t>
  </si>
  <si>
    <t>Đồng Hạnh, Điện Minh, Điện Bàn, Quảng Nam</t>
  </si>
  <si>
    <t xml:space="preserve">Nguyễn Như Thức </t>
  </si>
  <si>
    <t>0984432494</t>
  </si>
  <si>
    <t>051093000057</t>
  </si>
  <si>
    <t>144/27 Lê Trọng Tấn, P. Tây Thạnh, Tân Phú, Tp.HCM</t>
  </si>
  <si>
    <t>Nguyễn Vũ Nhạn</t>
  </si>
  <si>
    <t>0963504654</t>
  </si>
  <si>
    <t>215342526</t>
  </si>
  <si>
    <t xml:space="preserve">Hoài Sơn, Hoài Nhơn, Bình Định </t>
  </si>
  <si>
    <t>Trương Thị Hạnh</t>
  </si>
  <si>
    <t>0944246747</t>
  </si>
  <si>
    <t>241406589</t>
  </si>
  <si>
    <t>Hòa An, Krông Pắc, Đắk Lắk</t>
  </si>
  <si>
    <t>Nguyễn Tấn Thông</t>
  </si>
  <si>
    <t>0902123861</t>
  </si>
  <si>
    <t>341625909</t>
  </si>
  <si>
    <t>Ấp Mỹ Tân, Phú Điền, Tháp Mười, Đồng Tháp</t>
  </si>
  <si>
    <t>Điều dưỡng dụng cụ</t>
  </si>
  <si>
    <t>Đỗ Huỳnh Thông</t>
  </si>
  <si>
    <t>01687949789</t>
  </si>
  <si>
    <t>331739892</t>
  </si>
  <si>
    <t>Ấp 4, Trung Hiệp, Vũng Liêm, Vĩnh Long</t>
  </si>
  <si>
    <t xml:space="preserve">Phạm Duy Thanh </t>
  </si>
  <si>
    <t xml:space="preserve">Nguyễn Văn Thẳng  </t>
  </si>
  <si>
    <t>0939570077</t>
  </si>
  <si>
    <t>385314785</t>
  </si>
  <si>
    <t>132D14, Liên tổ 1-2 Nguyễn Văn Cừ, phường An Khánh, quận Ninh Kiều, Cần Thơ</t>
  </si>
  <si>
    <t>GCN: Bồi dưỡng sau đại học về Gây mê hồi sức
GCN: Bồi dưỡng sau đại học chuyên khoa FEEA Gây mê hồi sức nội dung Tim mạch và gây mê hồi sức
GCN: Bồi dưỡng sau đại học chuyên khoa FEEA Gây mê hồi sức nội dung Hô hấp và gây mê hồi sức
GCN: Bồi dưỡng sau đại học chuyên khoa FEEA Gây mê hồi sức nội dung Gây mê sản nhi</t>
  </si>
  <si>
    <t>004415/BYT-CCHN</t>
  </si>
  <si>
    <t xml:space="preserve">Khám bệnh, chữa bệnh chuyên khoa nội tổng hợp, Gây mê hồi sức </t>
  </si>
  <si>
    <t xml:space="preserve">Hoàng Xuân Thành </t>
  </si>
  <si>
    <t>0933344437</t>
  </si>
  <si>
    <t>271352949</t>
  </si>
  <si>
    <t>Ấp Việt Kiều, Suối Cát, Xuân Lộc, Đồng Nai</t>
  </si>
  <si>
    <t xml:space="preserve">Thạc sĩ nội khoa </t>
  </si>
  <si>
    <t>GCN: Siêu âm thực hành
GCN: Lọc máu liên tục
GCN: Hồi sức cấp cứu chống độc với chuyên đề: Thông khí cơ học nâng cao
GCN: Điện tâm đồ</t>
  </si>
  <si>
    <t>00080021/ĐNAI-CCHN</t>
  </si>
  <si>
    <t>Ấp 3, Ba Sao, Cao Lãnh, Đồng Tháp</t>
  </si>
  <si>
    <t>Trần Hoàng Nhã</t>
  </si>
  <si>
    <t>0989313566</t>
  </si>
  <si>
    <t>320791947</t>
  </si>
  <si>
    <t>127/76 xã Sơn Định, Chợ Lách, Bến Tre</t>
  </si>
  <si>
    <t>GCN: Lớp chẩn đoán Xquang và CT căn bản - Chương trình JICA 2006
GCN: Nội soi dạ dày - Tá tràng
GCN: Siêu âm nâng cao
GCN: Bồi dưỡng sau đại học về Siêu âm tổng quát thực hành
GCN: Siêu âm sản phụ khoa - khóa 11
GCN: Bồi dưỡng sau đại học về Siêu âm tim và mạch máu
GCN: Bồi dưỡng sau đại học về điện tâm đồ</t>
  </si>
  <si>
    <t>2003-2005
2006-Nay</t>
  </si>
  <si>
    <t>Nhân viên trung tâm y tế Chợ Lách
Khoa Chẩn đoán hình ảnh Bệnh viện ĐK Vĩnh Long</t>
  </si>
  <si>
    <t>000003/VL-CCHN</t>
  </si>
  <si>
    <t>Phòng khám chẩn đoán hình ảnh</t>
  </si>
  <si>
    <t xml:space="preserve">Nguyễn Tiến Dũng </t>
  </si>
  <si>
    <t>0977418517</t>
  </si>
  <si>
    <t>341313402</t>
  </si>
  <si>
    <t>Bình Hòa, Bình Thạnh Trung, Lấp Vò, Đồng Tháp</t>
  </si>
  <si>
    <t>GCN: Định hướng chuyên khoa Chẩn đoán hình ảnh
GCN: MRI
GCN: CT - Scan</t>
  </si>
  <si>
    <t>2012-2013
2013-2014
2016-2017
2017-Nay</t>
  </si>
  <si>
    <t>Bệnh viện Đa khoa Mỹ Phước BD
Bệnh viện Quốc tế Becamex BD
Bệnh viện Quốc tế Columbia BD
Bệnh viện Quốc tế Becamex BD</t>
  </si>
  <si>
    <t>000303/ĐNO-CCHN</t>
  </si>
  <si>
    <t>Sở Y Tế Đắk Nông</t>
  </si>
  <si>
    <t>Chụp và Chẩn đoán hình ảnh X Quang, siêu âm, City SCANNER</t>
  </si>
  <si>
    <t xml:space="preserve">Võ Thanh Phong </t>
  </si>
  <si>
    <t>0914709082</t>
  </si>
  <si>
    <t>310039105</t>
  </si>
  <si>
    <t xml:space="preserve">Đặng Hưng Phước, Chợ Gạo, Tiền Giang </t>
  </si>
  <si>
    <t>GCN: Siêu âm tổng quát
GCN: KT chụp nhũ ảnh + đọc phim
GCN: Đọc MRI
GCN: X Quang quy ước + CT Scanner</t>
  </si>
  <si>
    <t>000354/TG-CCHN</t>
  </si>
  <si>
    <t>Chuyên khoa chẩn đoán hình ảnh (X-Quang, CT)</t>
  </si>
  <si>
    <t>Trần Thị Bé Năm</t>
  </si>
  <si>
    <t>01689902139</t>
  </si>
  <si>
    <t>334523545</t>
  </si>
  <si>
    <t xml:space="preserve">21A/2, Khóm 2, Thị Trấn Long Hồ, huyện Long Hồ, tỉnh Vĩnh Long </t>
  </si>
  <si>
    <t>000995/VL-CCHN</t>
  </si>
  <si>
    <t xml:space="preserve">Chẩn đoán hình ảnh </t>
  </si>
  <si>
    <t>Lê Minh Cách</t>
  </si>
  <si>
    <t>0978049049</t>
  </si>
  <si>
    <t>331151884</t>
  </si>
  <si>
    <t xml:space="preserve">79/10/4 Phạm Thái Bường, Phường 4, TP. Vĩnh Long, Vĩnh Long </t>
  </si>
  <si>
    <t>Cử nhân Kỹ thuật hình ảnh</t>
  </si>
  <si>
    <t>Q.Kỹ thuật viên trưởng</t>
  </si>
  <si>
    <t>1985-2016
2017-nay</t>
  </si>
  <si>
    <t xml:space="preserve">KTV Trưởng Bệnh viện Đa khoa Tỉnh Vĩnh Long
KTV Trưởng Bệnh viện Tâm Thần Tỉnh Vĩnh Long </t>
  </si>
  <si>
    <t>CN KTV</t>
  </si>
  <si>
    <t>000001/VL-CCHN</t>
  </si>
  <si>
    <t>Kỹ thuật phòng khám chẩn đoán hình ảnh</t>
  </si>
  <si>
    <t>Trần Tấn Phát</t>
  </si>
  <si>
    <t>01659985960</t>
  </si>
  <si>
    <t>301495975</t>
  </si>
  <si>
    <t>Ấp 2, xã Thủy Tây, huyện Thạnh Hóa, tỉnh Long An</t>
  </si>
  <si>
    <t>Lê Thị Thúy Kiều</t>
  </si>
  <si>
    <t>Võ Văn Hải</t>
  </si>
  <si>
    <t>0909942604</t>
  </si>
  <si>
    <t>341793821</t>
  </si>
  <si>
    <t>Phú Thọ, An Long, Tam Nông, Đồng Tháp</t>
  </si>
  <si>
    <t>GCN: Nội soi dạ dày - tá tràng
GCN: Nội soi đại tràng và Nội soi điều trị
GCN: Nội soi phế quản
GCN: Cập nhật kiến thức nội soi chẩn đoán và điều trị ung thư dạ dày sớm
GCN: Cập nhật kiến thức nội soi chuẩn đoán và điều trị bệnh lý tiêu hóa
GCN: Hội thảo nội soi đại tràng
CC: Phẫu thuật nội soi tổng quát</t>
  </si>
  <si>
    <t>0031162/HCM-CCHN</t>
  </si>
  <si>
    <t xml:space="preserve">Nguyễn Trọng Tường </t>
  </si>
  <si>
    <t>0909063799</t>
  </si>
  <si>
    <t>331215273</t>
  </si>
  <si>
    <t xml:space="preserve">Ấp 4, Phú Lộc, Tam Bình, Vĩnh Long </t>
  </si>
  <si>
    <t>Bác sĩ chuyên khoa cấp I -  Nội khoa</t>
  </si>
  <si>
    <t>GCN: Bồi dưỡng sau đại học về Chẩn đoán hình ảnh
GCN: Nội soi dạ dày tá tràng
GCN: Bồi dưỡng sau đại học Nội soi đại tràng và Nội soi điều trị căn bản</t>
  </si>
  <si>
    <t>000312/VL-CCHN
4766/QĐ-SYT</t>
  </si>
  <si>
    <t>10/7/2012
31/10/2016</t>
  </si>
  <si>
    <t>Khám bệnh, chữa bệnh chuyên khoa Nội
Chẩn đoán hình ảnh: Siêu âm tổng quát, Nội soi dạ dày tá tràng, Nội soi đại tràng</t>
  </si>
  <si>
    <t>Đặng Quốc Sỹ</t>
  </si>
  <si>
    <t>0972733900</t>
  </si>
  <si>
    <t>363804309</t>
  </si>
  <si>
    <t xml:space="preserve">Tân Thành, TX Ngã Bảy, Hậu Giang </t>
  </si>
  <si>
    <t xml:space="preserve">Chuyên khoa cấp I - Dược lý, Dược Lâm sàng </t>
  </si>
  <si>
    <t>126/VL-CCHND</t>
  </si>
  <si>
    <t>Nhà thuốc</t>
  </si>
  <si>
    <t xml:space="preserve">Phạm Duy Phương </t>
  </si>
  <si>
    <t>0961316575</t>
  </si>
  <si>
    <t>341691139</t>
  </si>
  <si>
    <t>Tân Thạnh, Tân Long, Thanh Bình, Đồng Tháp</t>
  </si>
  <si>
    <t>0963645452</t>
  </si>
  <si>
    <t>341623061</t>
  </si>
  <si>
    <t xml:space="preserve">Ấp Mỹ Nam, xã Mỹ Quý, huyện Tháp Mười, Tỉnh Đồng Tháp </t>
  </si>
  <si>
    <t>CC: KSNK dành cho nhân viên y tế
CC: Chuyên môn kỹ năng phòng chống côn trùng
GCN: Thực hành tẩy trùng hệ thống xử lý nước RO và Kỹ thuật xét nghiệm nước lọc thận</t>
  </si>
  <si>
    <t>035259/HCM-CCHN</t>
  </si>
  <si>
    <t>Hồ Thị Tuyết Nhung</t>
  </si>
  <si>
    <t>0932151986</t>
  </si>
  <si>
    <t>024090343</t>
  </si>
  <si>
    <t>82/9/1 đường số 13, Ấp 3A, xã Tân Thạnh Tây, huyện Củ Chi, Tp.HCM</t>
  </si>
  <si>
    <t>Chuyên khoa cấp I - Điều dưỡng</t>
  </si>
  <si>
    <t>Đỗ Nguyễn Thùy Nhi</t>
  </si>
  <si>
    <t>0902671516</t>
  </si>
  <si>
    <t>023519107</t>
  </si>
  <si>
    <t>H13 cư xá Tân Sơn Nhì, P14, Quận Tân Bình, Tp.HCM</t>
  </si>
  <si>
    <t xml:space="preserve">Thạc sĩ y tế công cộng </t>
  </si>
  <si>
    <t>Nguyễn Thủy Châu Ái</t>
  </si>
  <si>
    <t>0918071183</t>
  </si>
  <si>
    <t>024740181</t>
  </si>
  <si>
    <t>Phòng Kế hoạch - Tổng hợp</t>
  </si>
  <si>
    <t>Thạc sĩ Quản lý bệnh viện</t>
  </si>
  <si>
    <t xml:space="preserve">Trợ lý Giám đốc &amp; Phụ trách Kinh doanh </t>
  </si>
  <si>
    <t xml:space="preserve">CC: Quản lý chất lượng bệnh viện </t>
  </si>
  <si>
    <t>ThS.QLBV</t>
  </si>
  <si>
    <t xml:space="preserve">Phạm Hồng Nhựt </t>
  </si>
  <si>
    <t>01226998222</t>
  </si>
  <si>
    <t>311940339</t>
  </si>
  <si>
    <t>Võ Văn Tâm</t>
  </si>
  <si>
    <t>01208797479</t>
  </si>
  <si>
    <t>312289355</t>
  </si>
  <si>
    <t xml:space="preserve">Ấp Bình Hòa Hưng, Cái Bè, Tiền Giang </t>
  </si>
  <si>
    <t>Số QĐ</t>
  </si>
  <si>
    <t>Tuổi</t>
  </si>
  <si>
    <t>TỈNH/THÀNH</t>
  </si>
  <si>
    <t>TRìNH ĐỘ</t>
  </si>
  <si>
    <t>SỐ HĐ</t>
  </si>
  <si>
    <t>NGÀY KÝ HĐ</t>
  </si>
  <si>
    <t>ngày nghỉ</t>
  </si>
  <si>
    <t xml:space="preserve">tháng </t>
  </si>
  <si>
    <t>năm</t>
  </si>
  <si>
    <t>ngày ký</t>
  </si>
  <si>
    <t>tháng ký</t>
  </si>
  <si>
    <t xml:space="preserve"> năm ký</t>
  </si>
  <si>
    <t xml:space="preserve">Nguyễn Thị Mỹ Dung </t>
  </si>
  <si>
    <t>01207949564</t>
  </si>
  <si>
    <t>023044726</t>
  </si>
  <si>
    <t>44/4F, Mỹ Hòa 1, Trung Chánh, Hóc Môn, Tp.HCM</t>
  </si>
  <si>
    <t>Phòng HCQT</t>
  </si>
  <si>
    <t>Nhân viên căn tin</t>
  </si>
  <si>
    <t>Hồ Tiến Duy</t>
  </si>
  <si>
    <t>Lê Quốc Hòa</t>
  </si>
  <si>
    <t>01203544410</t>
  </si>
  <si>
    <t>280946375</t>
  </si>
  <si>
    <t>TT. Phước Vĩnh, huyện Phú Giáo, Bình Dương</t>
  </si>
  <si>
    <t xml:space="preserve">Huỳnh Tuấn Kiệt </t>
  </si>
  <si>
    <t>0973920811</t>
  </si>
  <si>
    <t>024964496</t>
  </si>
  <si>
    <t>491/5A, KP2, P. An Phú Đông, Q.12, Tp.HCM</t>
  </si>
  <si>
    <t>Vũ Đình Phú</t>
  </si>
  <si>
    <t>0963266222</t>
  </si>
  <si>
    <t>172032981</t>
  </si>
  <si>
    <t>P. Quảng Tiến, Thị xã Sầm Sơn, Thanh Hóa</t>
  </si>
  <si>
    <t xml:space="preserve">Khoa Gây mê hồi sức </t>
  </si>
  <si>
    <t>Vũ Thị Hoa</t>
  </si>
  <si>
    <t>01649721545</t>
  </si>
  <si>
    <t>163103371</t>
  </si>
  <si>
    <t>Xã Vĩnh Hào, Huyện Vu Bản,tỉnh Nam Định</t>
  </si>
  <si>
    <t>Đặng Võ Hoàng Phi Hải</t>
  </si>
  <si>
    <t>0985454539</t>
  </si>
  <si>
    <t>290789440</t>
  </si>
  <si>
    <t xml:space="preserve">Bình Thạnh, Trảng Bàng, Tây Ninh </t>
  </si>
  <si>
    <t>Nguyễn Ngọc Hường</t>
  </si>
  <si>
    <t>025393716</t>
  </si>
  <si>
    <t xml:space="preserve">Nhân viên căn tin </t>
  </si>
  <si>
    <t xml:space="preserve">Nguyễn Ngọc Thùy An </t>
  </si>
  <si>
    <t>01656707718</t>
  </si>
  <si>
    <t>264436256</t>
  </si>
  <si>
    <t>KP9, P. Đông Hải, TP. Phan Rang Tháp Chàm, Ninh Thuận</t>
  </si>
  <si>
    <t>Trịnh Hồng Gấm</t>
  </si>
  <si>
    <t>0938541938</t>
  </si>
  <si>
    <t>024324974</t>
  </si>
  <si>
    <t xml:space="preserve">Lào Táo Trung, Trung Lập Hạ, Củ Chi, Tp. Hồ Chí Minh </t>
  </si>
  <si>
    <t xml:space="preserve">Nguyễn Văn Cường </t>
  </si>
  <si>
    <t>0937347764</t>
  </si>
  <si>
    <t>331596021</t>
  </si>
  <si>
    <t xml:space="preserve">Tân Phong 1, Tân Long Hội, Mang Thít, Vĩnh Long </t>
  </si>
  <si>
    <t xml:space="preserve">Lưu Bình Dương </t>
  </si>
  <si>
    <t>0973397295</t>
  </si>
  <si>
    <t>197250719</t>
  </si>
  <si>
    <t>Vĩnh Thành, Vĩnh Linh, Quảng Trị</t>
  </si>
  <si>
    <t>Văn Minh Chí</t>
  </si>
  <si>
    <t>0978092792</t>
  </si>
  <si>
    <t>023738946</t>
  </si>
  <si>
    <t>Ấp Mũi Lớn I, xã Tân An Hội, huyện Củ Chi, Tp.HCM</t>
  </si>
  <si>
    <t xml:space="preserve">Trang Ngọc Ánh </t>
  </si>
  <si>
    <t>026080607</t>
  </si>
  <si>
    <t>Khu phố 7, Thị trấn Củ Chi, huyện Củ Chi, Tp.HCM</t>
  </si>
  <si>
    <t>Phạm Tố Như</t>
  </si>
  <si>
    <t>01696862191</t>
  </si>
  <si>
    <t>301468628</t>
  </si>
  <si>
    <t>An NinhTây, Đức Hoà, Long An</t>
  </si>
  <si>
    <t>Ngô Thành Vũ</t>
  </si>
  <si>
    <t xml:space="preserve">Phan Hà Tăng </t>
  </si>
  <si>
    <t>025130794</t>
  </si>
  <si>
    <t>Trần Thông Thái</t>
  </si>
  <si>
    <t>1256926268</t>
  </si>
  <si>
    <t>023401665</t>
  </si>
  <si>
    <t>Tổ 3A, ấp Bàu Tre 1, xã Tân An Hội, huyện Củ Chi, Tp.HCM</t>
  </si>
  <si>
    <t>Trần Thị Kim Cúc</t>
  </si>
  <si>
    <t>0968791016</t>
  </si>
  <si>
    <t>025006095</t>
  </si>
  <si>
    <t>98/3A, Ấp 1, xã Xuân Thới Thượng, huyện Hóc Môn, Tp.HCM</t>
  </si>
  <si>
    <t>Nhân viên thu ngân siêu thị</t>
  </si>
  <si>
    <t xml:space="preserve">Hồ Thị Ngọc Thuận </t>
  </si>
  <si>
    <t>01675614864</t>
  </si>
  <si>
    <t>024288184</t>
  </si>
  <si>
    <t>209/149/66B Bến Vân Đồn, Phường 5, Quận 4, Tp.HCM</t>
  </si>
  <si>
    <t>Đồng Thị Mỹ Trâm</t>
  </si>
  <si>
    <t>0932120100</t>
  </si>
  <si>
    <t>079196002899</t>
  </si>
  <si>
    <t xml:space="preserve">85/4E Trung Mỹ Tây, Trung Chánh, Hóc Môn, Tp.HCM </t>
  </si>
  <si>
    <t>Khoa khám bệnh</t>
  </si>
  <si>
    <t xml:space="preserve">Tô Thị Trinh </t>
  </si>
  <si>
    <t>0982820095</t>
  </si>
  <si>
    <t>023511635</t>
  </si>
  <si>
    <t>Trung Viết, Phước Hiệp, Củ Chi, Tp.HCM</t>
  </si>
  <si>
    <t>Khoa ICU</t>
  </si>
  <si>
    <t>Nguyễn Thành Đức</t>
  </si>
  <si>
    <t>01223050682</t>
  </si>
  <si>
    <t>025114601</t>
  </si>
  <si>
    <t>20/7A Thống Nhất 1, Tân Thới Nhì, Hóc Môn, Tp.HCM</t>
  </si>
  <si>
    <t>Tạ Lân</t>
  </si>
  <si>
    <t>0914158183</t>
  </si>
  <si>
    <t>211426491</t>
  </si>
  <si>
    <t>P. Trần Phú, TP. Quảng Ngãi, Quảng Ngãi</t>
  </si>
  <si>
    <t>Nguyễn Thị Hoàng Anh</t>
  </si>
  <si>
    <t>01678572990</t>
  </si>
  <si>
    <t>264398023</t>
  </si>
  <si>
    <t>KP1, P.Mỹ Đông, TP.Phan Rang - Tháp Chàm, Ninh Thuận</t>
  </si>
  <si>
    <t>Đặng Thị Kiều Linh</t>
  </si>
  <si>
    <t>01646856388</t>
  </si>
  <si>
    <t>024980118</t>
  </si>
  <si>
    <t>Số nhà 6/17, đường 598, tổ 2, ấp Đồn, Trung Lập Hạ, huyện Củ Chi, Tp.HCM</t>
  </si>
  <si>
    <t xml:space="preserve">Lê Việt Cường </t>
  </si>
  <si>
    <t>01695064919</t>
  </si>
  <si>
    <t>273450604</t>
  </si>
  <si>
    <t>Phước Bình, Tam Phước, Long Điền, Bà Rịa-Vũng Tàu</t>
  </si>
  <si>
    <t>Bác sĩ Y Đa khoa</t>
  </si>
  <si>
    <t>Châu Thị Hà</t>
  </si>
  <si>
    <t>0912747134</t>
  </si>
  <si>
    <t>194504847</t>
  </si>
  <si>
    <t>An Thủy, Lệ Thủy, Quảng Bình</t>
  </si>
  <si>
    <t>Lâm Hoàng Thy Vân</t>
  </si>
  <si>
    <t>0973302091</t>
  </si>
  <si>
    <t>024099378</t>
  </si>
  <si>
    <t>25 Phú Hòa, Phường 8, Quận Tân Bình, Tp.HCM</t>
  </si>
  <si>
    <t>Nguyễn Thị Ánh Minh</t>
  </si>
  <si>
    <t>0908716901
0902762001</t>
  </si>
  <si>
    <t>024730330</t>
  </si>
  <si>
    <t>Ấp Trảng Lắm, xã Trung Lập Hạ, huyện Củ Chi, Tp.HCM</t>
  </si>
  <si>
    <t xml:space="preserve">Lưu Nhân Thiên </t>
  </si>
  <si>
    <t>01636925709</t>
  </si>
  <si>
    <t>264347942</t>
  </si>
  <si>
    <t>Như Bình, Phước Thái, Ninh Phước, Ninh Thuận</t>
  </si>
  <si>
    <t>Cao đẳng kỹ thuật hình ảnh</t>
  </si>
  <si>
    <t>Chuyên viên</t>
  </si>
  <si>
    <t>Lê Hùng Quốc Hưng</t>
  </si>
  <si>
    <t>0963228359</t>
  </si>
  <si>
    <t>250636545</t>
  </si>
  <si>
    <t>Xã Lạc Lâm, huyện Đơn Dương, tỉnh Lâm Đồng</t>
  </si>
  <si>
    <t xml:space="preserve">Nguyễn Duy Khang </t>
  </si>
  <si>
    <t>0971342978</t>
  </si>
  <si>
    <t>321485976</t>
  </si>
  <si>
    <t>Ấp Tân Tây, Tân Phú, C. Thành, Bến Tre</t>
  </si>
  <si>
    <t>Trung cấp vật lý trị liệu - Phục hồi chức năng</t>
  </si>
  <si>
    <t>Phạm Duy Kha</t>
  </si>
  <si>
    <t>01662851632</t>
  </si>
  <si>
    <t>321528473</t>
  </si>
  <si>
    <t>Phước Tân, Bình Khánh Đông, Mỏ Cày Nam, Bến Tre</t>
  </si>
  <si>
    <t>Võ Thị Thanh Tâm</t>
  </si>
  <si>
    <t>0909835407</t>
  </si>
  <si>
    <t>205107043</t>
  </si>
  <si>
    <t xml:space="preserve">Lệ An, Duy Châu, Duy Xuyên, Quảng Nam </t>
  </si>
  <si>
    <t>Nguyễn Nam Mạnh</t>
  </si>
  <si>
    <t>0911515678</t>
  </si>
  <si>
    <t>186354153</t>
  </si>
  <si>
    <t>Tân Sơn, Quỳnh Lưu, Nghệ An</t>
  </si>
  <si>
    <t>Nguyễn Tuấn</t>
  </si>
  <si>
    <t>0986565292</t>
  </si>
  <si>
    <t>221327349</t>
  </si>
  <si>
    <t>Phước Lâm, Hòa Hiệp Bắc, Đông Hòa, Phú Yên</t>
  </si>
  <si>
    <t>Nguyễn Văn Trung</t>
  </si>
  <si>
    <t>01234569115</t>
  </si>
  <si>
    <t>142457598</t>
  </si>
  <si>
    <t xml:space="preserve">Kim Tân, Kim Thành, Hải Dương </t>
  </si>
  <si>
    <t xml:space="preserve">Trần Đức Minh </t>
  </si>
  <si>
    <t>0987999119</t>
  </si>
  <si>
    <t>112262770</t>
  </si>
  <si>
    <t>Phường Yên Nghĩa, Quận Hà Đông, Hà Nội</t>
  </si>
  <si>
    <t>Bác sĩ Nội tim mạch</t>
  </si>
  <si>
    <t>Nguyễn Thị Trà Mi</t>
  </si>
  <si>
    <t>0976014907</t>
  </si>
  <si>
    <t>024382795</t>
  </si>
  <si>
    <t>Ấp Bàu Tròn, xã Nhuận Đức, huyện Củ Chi, Tp.HCM</t>
  </si>
  <si>
    <t xml:space="preserve">Trịnh Văn Sinh </t>
  </si>
  <si>
    <t>0968501748</t>
  </si>
  <si>
    <t>017247202</t>
  </si>
  <si>
    <t>Minh Tân, Phú Xuyên, Hà Nội</t>
  </si>
  <si>
    <t xml:space="preserve">Khoa Chấn thương chỉnh hình  </t>
  </si>
  <si>
    <t>Trần Hoàng Nhi</t>
  </si>
  <si>
    <t>0937683395</t>
  </si>
  <si>
    <t>026067678</t>
  </si>
  <si>
    <t>87Đ.Số 8, P. Bình Hưng Hòa A, Bình Tân, Tp.HCM</t>
  </si>
  <si>
    <t xml:space="preserve">Nguyễn Thị Kim Thương </t>
  </si>
  <si>
    <t>01674289982</t>
  </si>
  <si>
    <t>264465007</t>
  </si>
  <si>
    <t>Đắc Nhơn 2, Nhơn Sơn, Ninh Sơn, Ninh Thuận</t>
  </si>
  <si>
    <t>Đỗ Thị Mỹ Uyên</t>
  </si>
  <si>
    <t>0939902260</t>
  </si>
  <si>
    <t>371679071</t>
  </si>
  <si>
    <t xml:space="preserve">Kiên Giang </t>
  </si>
  <si>
    <t>Tân Phát B, Tân Hòa, Tân Hiệp, Kiên Giang</t>
  </si>
  <si>
    <t>Nguyễn Thị Huỳnh Trâm</t>
  </si>
  <si>
    <t>0979953757</t>
  </si>
  <si>
    <t>024760015</t>
  </si>
  <si>
    <t>Khu phố 7, TT.Củ Chi, Huyện Củ Chi, TP.Hồ Chí Minh</t>
  </si>
  <si>
    <t>Lê Thị Ngọc Hoa</t>
  </si>
  <si>
    <t>01656132891</t>
  </si>
  <si>
    <t>024558643</t>
  </si>
  <si>
    <t>Kế toán siêu thị</t>
  </si>
  <si>
    <t xml:space="preserve">Nguyễn Thị Thanh </t>
  </si>
  <si>
    <t>01284064167</t>
  </si>
  <si>
    <t>241319504</t>
  </si>
  <si>
    <t>Quảng Phú, Huyện Cư M'gar, Đắk Lắk</t>
  </si>
  <si>
    <t>Vũ Ngọc Quỳnh Vy</t>
  </si>
  <si>
    <t>0968769311</t>
  </si>
  <si>
    <t>025187872</t>
  </si>
  <si>
    <t xml:space="preserve">69/5A, Thống Nhất 2, xã Tân Thới Nhì, huyện Hóc Môn, Tp.HCM </t>
  </si>
  <si>
    <t>Huỳnh Lệ Trinh</t>
  </si>
  <si>
    <t>01688992836</t>
  </si>
  <si>
    <t>Lộc Bình, Lộc Giang, Đức Hòa, Long An</t>
  </si>
  <si>
    <t xml:space="preserve">Hoàng Công Tường </t>
  </si>
  <si>
    <t>0985064112</t>
  </si>
  <si>
    <t>024395641</t>
  </si>
  <si>
    <t xml:space="preserve">14/17 Đào Duy Từ, P.17, Q. Phú Nhuận, Tp.HCM </t>
  </si>
  <si>
    <t xml:space="preserve">Phạm Quốc Linh </t>
  </si>
  <si>
    <t>0934889929</t>
  </si>
  <si>
    <t>230773604</t>
  </si>
  <si>
    <t>Yên Đỗ, TP. PleiKu, Gia Lai</t>
  </si>
  <si>
    <t>Lê Thị Mỹ Tiên</t>
  </si>
  <si>
    <t>01884129173</t>
  </si>
  <si>
    <t>022910546</t>
  </si>
  <si>
    <t>4/89E Nhị Tân 2, Tân Thới Nhì, Hóc Môn, TP.HCM</t>
  </si>
  <si>
    <t xml:space="preserve">Đỗ Thị Nhung </t>
  </si>
  <si>
    <t>01655862507</t>
  </si>
  <si>
    <t>172905444</t>
  </si>
  <si>
    <t>Xã Xuân Trường, huyện Thọ Xuân, Thanh Hóa</t>
  </si>
  <si>
    <t>Phan Nguyên Vũ</t>
  </si>
  <si>
    <t>0973301953</t>
  </si>
  <si>
    <t>023193154</t>
  </si>
  <si>
    <t>Ấp Cây Trắc, xã Phú Hòa Đông, huyện Củ Chi, Tp.HCM</t>
  </si>
  <si>
    <t>Nhân viên bảo trì hệ thống điện - nước</t>
  </si>
  <si>
    <t xml:space="preserve">Phạm Tiến Phương </t>
  </si>
  <si>
    <t>0986545326</t>
  </si>
  <si>
    <t>290871159</t>
  </si>
  <si>
    <t>401 Lô B Chung Cư Gò Dầu 1, P.Tân Quý, Q.Tân Phú</t>
  </si>
  <si>
    <t>Thạc sĩ,  Bác sĩ  chuyên ngành Thần kinh</t>
  </si>
  <si>
    <t xml:space="preserve">Trần Thị Mai Uyên </t>
  </si>
  <si>
    <t>0906368541</t>
  </si>
  <si>
    <t>020676358</t>
  </si>
  <si>
    <t>127B/D5 Lầu 3, Đinh Tiên Hoàng, Phường 3, Quận Bình Thạnh, Tp.HCM</t>
  </si>
  <si>
    <t xml:space="preserve">Trịnh Ngọc Châu </t>
  </si>
  <si>
    <t>0906780608</t>
  </si>
  <si>
    <t>023897397</t>
  </si>
  <si>
    <t>25/3, Lý Thường Kiệt, P4, Quận Gò Vấp, TP.HCM</t>
  </si>
  <si>
    <t>Liêu Thị Vân Trang</t>
  </si>
  <si>
    <t>01213119552</t>
  </si>
  <si>
    <t>024090086</t>
  </si>
  <si>
    <t>Nhân viên siêu thị</t>
  </si>
  <si>
    <t>01698320635</t>
  </si>
  <si>
    <t>025270446</t>
  </si>
  <si>
    <t>Nguyễn Thị Mỹ Ngọc</t>
  </si>
  <si>
    <t>0988444795</t>
  </si>
  <si>
    <t>025271265</t>
  </si>
  <si>
    <t>Ấp Bến Đò 1, xã Tân Phú Trung, huyện Củ Chi, Tp.HCM</t>
  </si>
  <si>
    <t xml:space="preserve">Bùi Trọng Đạt </t>
  </si>
  <si>
    <t>01269867319</t>
  </si>
  <si>
    <t>012437466</t>
  </si>
  <si>
    <t xml:space="preserve">P6-16 Chung Cư Miếu Nổi, P3, Bình Thạnh, Tp.HCM </t>
  </si>
  <si>
    <t>Bác sĩ chuyên ngành Ngoại tổng quát</t>
  </si>
  <si>
    <t>Nguyễn Thành Tâm</t>
  </si>
  <si>
    <t>0985442087</t>
  </si>
  <si>
    <t>024090948</t>
  </si>
  <si>
    <t>Ấp Mũi Lớn 1, xã Tân An Hội, huyện Củ Chi, Tp.HCM</t>
  </si>
  <si>
    <t>Nhân viên bảo trì hệ thống điện lạnh</t>
  </si>
  <si>
    <t>Ngô Thị Tiền</t>
  </si>
  <si>
    <t>01686545905</t>
  </si>
  <si>
    <t>371618154</t>
  </si>
  <si>
    <t>Vĩnh Hòa Hưng Bắc, Gò Quao, Kiên Giang</t>
  </si>
  <si>
    <t xml:space="preserve">Võ Thanh Sơn </t>
  </si>
  <si>
    <t>0946611579</t>
  </si>
  <si>
    <t>024636661</t>
  </si>
  <si>
    <t>127/14 Gò Xoài, KP18, P.Bình Hưng Hòa A, Q. Bình Tân, Tp.HCM</t>
  </si>
  <si>
    <t xml:space="preserve">Huỳnh Thu Minh </t>
  </si>
  <si>
    <t>0937830344</t>
  </si>
  <si>
    <t>022560822</t>
  </si>
  <si>
    <t>2/44 Ấp Đình, X. Tân Xuân, HM, Tp.HCM</t>
  </si>
  <si>
    <t>Phạm Tấn Vũ</t>
  </si>
  <si>
    <t>0931456496</t>
  </si>
  <si>
    <t>320930439</t>
  </si>
  <si>
    <t>Tân Thành Thượng, Tân Trung, Mỏ Cày Nam, Bến Tre</t>
  </si>
  <si>
    <t>Lưu Hoàng Long</t>
  </si>
  <si>
    <t>0907271993</t>
  </si>
  <si>
    <t>362395486</t>
  </si>
  <si>
    <t>An Khánh, Ninh Kiều, TP Cần Thơ</t>
  </si>
  <si>
    <t>Phạm Mộng Thu</t>
  </si>
  <si>
    <t>0918397534</t>
  </si>
  <si>
    <t>350942893</t>
  </si>
  <si>
    <t xml:space="preserve">Tây Khánh 4, Mỹ Hòa, Long Xuyên, An Giang </t>
  </si>
  <si>
    <t>Bác sĩ chuyên khoa cấp II - Sản phụ khoa</t>
  </si>
  <si>
    <t xml:space="preserve">Nguyễn Văn Lý </t>
  </si>
  <si>
    <t>01657375840</t>
  </si>
  <si>
    <t>025564562</t>
  </si>
  <si>
    <t>Huỳnh Kiều Thu</t>
  </si>
  <si>
    <t>0946398398</t>
  </si>
  <si>
    <t>381181738</t>
  </si>
  <si>
    <t>Phường 4, Cà Mau, Cà Mau</t>
  </si>
  <si>
    <t>0977341342</t>
  </si>
  <si>
    <t>173053049</t>
  </si>
  <si>
    <t>Hải Ninh, Tĩnh Gia, Thanh Hóa</t>
  </si>
  <si>
    <t xml:space="preserve">Trung cấp y sĩ/Chuyển đổi điều dưỡng </t>
  </si>
  <si>
    <t>Phan Thị Mỹ Hảo</t>
  </si>
  <si>
    <t>01669890477</t>
  </si>
  <si>
    <t>241334337</t>
  </si>
  <si>
    <t>Cư Mta, M'Đrăk, Đắk Lắk</t>
  </si>
  <si>
    <t xml:space="preserve">Nguyễn Hoàng Nhẹ </t>
  </si>
  <si>
    <t>0903060285</t>
  </si>
  <si>
    <t>025552264</t>
  </si>
  <si>
    <t>111/39 Vườn Lài, Phường Phú Thọ Hòa, Quận Tân Phú, Tp.HCM</t>
  </si>
  <si>
    <t>Phùng Thị Thu Thùy</t>
  </si>
  <si>
    <t>01644245859</t>
  </si>
  <si>
    <t>301495725</t>
  </si>
  <si>
    <t xml:space="preserve">Ấp 3, xã Tân Tây, Thạnh Hóa, Long An </t>
  </si>
  <si>
    <t>Nguyễn Hoàng Vinh</t>
  </si>
  <si>
    <t>351767896</t>
  </si>
  <si>
    <t>Nguyễn Hoàng Phương</t>
  </si>
  <si>
    <t>01632196710</t>
  </si>
  <si>
    <t>351374076</t>
  </si>
  <si>
    <t>Phan Thị Tú Hảo</t>
  </si>
  <si>
    <t>01227776849</t>
  </si>
  <si>
    <t>025651129</t>
  </si>
  <si>
    <t xml:space="preserve">Nguyễn Trọng Nhân </t>
  </si>
  <si>
    <t>0973751114</t>
  </si>
  <si>
    <t>024325373</t>
  </si>
  <si>
    <t>Trung tâm nội soi</t>
  </si>
  <si>
    <t>Trần Thúy Hồng</t>
  </si>
  <si>
    <t>01697531939</t>
  </si>
  <si>
    <t>025137655</t>
  </si>
  <si>
    <t>Mỹ Khánh B, xã Thái Mỹ, huyện Củ Chi, Tp.HCM</t>
  </si>
  <si>
    <t>Nguyễn Thành Thật</t>
  </si>
  <si>
    <t>01633570324</t>
  </si>
  <si>
    <t>021238322</t>
  </si>
  <si>
    <t xml:space="preserve">Trương Thị Trang </t>
  </si>
  <si>
    <t>01669009695</t>
  </si>
  <si>
    <t>174150272</t>
  </si>
  <si>
    <t>Thăng Long, Nông Cống, Thanh Hóa</t>
  </si>
  <si>
    <t>Huỳnh Văn Ngân</t>
  </si>
  <si>
    <t>0987586577</t>
  </si>
  <si>
    <t>024731658</t>
  </si>
  <si>
    <t>Ấp 3A, Tân Thạnh Đông, huyện Củ Chi, Tp.HCM</t>
  </si>
  <si>
    <t xml:space="preserve">Nguyễn Thị Thanh Trang </t>
  </si>
  <si>
    <t>0932293208</t>
  </si>
  <si>
    <t>079190004178</t>
  </si>
  <si>
    <t>Ấp 1, Hòa Phú, Củ Chi, Tp.HCM</t>
  </si>
  <si>
    <t>0904637201</t>
  </si>
  <si>
    <t>340613427</t>
  </si>
  <si>
    <t xml:space="preserve">Trần Văn Hải </t>
  </si>
  <si>
    <t>01657164793</t>
  </si>
  <si>
    <t>273364484</t>
  </si>
  <si>
    <t>Sơn Hòa, Xuân Sơn, Châu Đức, Bà Rịa-Vũng Tàu</t>
  </si>
  <si>
    <t xml:space="preserve">Nguyễn Hữu Tình </t>
  </si>
  <si>
    <t>0989925209</t>
  </si>
  <si>
    <t>321356629</t>
  </si>
  <si>
    <t>Khánh Thạnh, Khánh Thạnh Tân, Mỏ Cày Bắc, Bến Tre</t>
  </si>
  <si>
    <t>Dược sĩ trung cấp</t>
  </si>
  <si>
    <t xml:space="preserve">Trần Thị Thủy Tiên </t>
  </si>
  <si>
    <t>0987462930</t>
  </si>
  <si>
    <t>352227436</t>
  </si>
  <si>
    <t xml:space="preserve">Thị 2, Chợ Mới, Chợ Mới, An Giang </t>
  </si>
  <si>
    <t xml:space="preserve"> Dược Sĩ Đại học</t>
  </si>
  <si>
    <t>Ngô Bảo Khoa</t>
  </si>
  <si>
    <t>0937230656</t>
  </si>
  <si>
    <t>023475547</t>
  </si>
  <si>
    <t>121 Bành Văn Trân, Phường 7, Quận Tân Bình, TP.HCM</t>
  </si>
  <si>
    <t xml:space="preserve">Khoa Phẫu thuật tim mạch  - Lồng ngực </t>
  </si>
  <si>
    <t xml:space="preserve">Bác sĩ chuyên khoa cấp I - Ngoại Lồng ngực </t>
  </si>
  <si>
    <t>Võ Thị Luận</t>
  </si>
  <si>
    <t>0981676458</t>
  </si>
  <si>
    <t>025231865</t>
  </si>
  <si>
    <t xml:space="preserve">Ấp An Bình, xã Trung An, huyện Củ Chi, Tp.HCM </t>
  </si>
  <si>
    <t xml:space="preserve">Bùi Tiến Dũng </t>
  </si>
  <si>
    <t>0939700715</t>
  </si>
  <si>
    <t>370868162</t>
  </si>
  <si>
    <t xml:space="preserve">Khu phố 1, Dương Đông, Phú Quốc, Kiên Giang </t>
  </si>
  <si>
    <t>Nguyễn Văn Minh (làm lại)</t>
  </si>
  <si>
    <t xml:space="preserve">Lê Thành Thái </t>
  </si>
  <si>
    <t>0933436706</t>
  </si>
  <si>
    <t>290725969</t>
  </si>
  <si>
    <t>1098 An Khương, An Tịnh, Trảng Bàng, Tây Ninh</t>
  </si>
  <si>
    <t xml:space="preserve">Hoàng Ngô Nhật Trường </t>
  </si>
  <si>
    <t>01267317245</t>
  </si>
  <si>
    <t>201635661</t>
  </si>
  <si>
    <t>Đà Nẵng</t>
  </si>
  <si>
    <t>83 Hải Phòng, Quận Hải Châu, TP. Đà Nẵng</t>
  </si>
  <si>
    <t>Đặng Ngọc Châu</t>
  </si>
  <si>
    <t>0901791542</t>
  </si>
  <si>
    <t>079198002458</t>
  </si>
  <si>
    <t>Phước Hưng, Phước Thạnh, Củ Chi, Tp.HCM</t>
  </si>
  <si>
    <t>Nguyễn Nhật Nam</t>
  </si>
  <si>
    <t>01664780270</t>
  </si>
  <si>
    <t>Đức Lập Thượng, Đức Hòa, Long An</t>
  </si>
  <si>
    <t xml:space="preserve">Võ Thị Ninh </t>
  </si>
  <si>
    <t>01267899459</t>
  </si>
  <si>
    <t>271461918</t>
  </si>
  <si>
    <t xml:space="preserve">686/72/49 Cách Mạng Tháng 8, P.11, Q.3, Tp.HCM </t>
  </si>
  <si>
    <t>Trần Thanh Hóa</t>
  </si>
  <si>
    <t>0906638882</t>
  </si>
  <si>
    <t>024155612</t>
  </si>
  <si>
    <t>Trần Thị Liễu</t>
  </si>
  <si>
    <t>0968354556</t>
  </si>
  <si>
    <t>285290654</t>
  </si>
  <si>
    <t xml:space="preserve">Thôn Hiếu Phong, Bình Tân, Bù Gia Mập, Bình Phước </t>
  </si>
  <si>
    <t xml:space="preserve">Trần Thu Hà </t>
  </si>
  <si>
    <t>01659158743</t>
  </si>
  <si>
    <t>187356272</t>
  </si>
  <si>
    <t xml:space="preserve">Quỳnh Diễn, Quỳnh Lưu, Nghệ An </t>
  </si>
  <si>
    <t xml:space="preserve">Huỳnh Lê Mỹ Nữ </t>
  </si>
  <si>
    <t>0966037706</t>
  </si>
  <si>
    <t xml:space="preserve">Mỹ Hòa, Phù Mỹ, Bình Định </t>
  </si>
  <si>
    <t xml:space="preserve">Cử nhân Công nghệ thực phẩm </t>
  </si>
  <si>
    <t>Phan Thị Hồng Thắm</t>
  </si>
  <si>
    <t>0978329733</t>
  </si>
  <si>
    <t>183496862</t>
  </si>
  <si>
    <t>Đức Lạc, Đức Thọ, Hà Tĩnh</t>
  </si>
  <si>
    <t>Bơ NaH Ria Yêu</t>
  </si>
  <si>
    <t>0966894731</t>
  </si>
  <si>
    <t>250908713</t>
  </si>
  <si>
    <t xml:space="preserve">Lạc Xuân, Đơn Dương, Lâm Đồng </t>
  </si>
  <si>
    <t>Huỳnh Thị Kim Liên</t>
  </si>
  <si>
    <t>0937151448</t>
  </si>
  <si>
    <t>024430449</t>
  </si>
  <si>
    <t>175 Ấp Bàu Tre 1, xã Tân An Hội, huyện Củ Chi, Tp.HCM</t>
  </si>
  <si>
    <t>Đặng Thị Ngân</t>
  </si>
  <si>
    <t>01698877990</t>
  </si>
  <si>
    <t>024255361</t>
  </si>
  <si>
    <t>Đức Hiệp, Nhuận Đức, Củ Chi, TP. Hồ Chí Minh</t>
  </si>
  <si>
    <t>Trần Ngọc Lan</t>
  </si>
  <si>
    <t>0908323865</t>
  </si>
  <si>
    <t>023905471</t>
  </si>
  <si>
    <t>Ấp Xóm Trại, xã An Nhơn Tây, huyện Củ Chi, Tp.HCM</t>
  </si>
  <si>
    <t>Nguyễn Duy Phúc</t>
  </si>
  <si>
    <t>0932297547</t>
  </si>
  <si>
    <t>Hội Trung, Ân Hảo Đông, Hoài Ân, Bình Định</t>
  </si>
  <si>
    <t>Lê Thị Minh Thẹn</t>
  </si>
  <si>
    <t>01635325236</t>
  </si>
  <si>
    <t>025137877</t>
  </si>
  <si>
    <t>Ấp Bàu Tre I, xã Tân An Hội, huyện Củ Chi, Tp.HCM</t>
  </si>
  <si>
    <t>01298387241</t>
  </si>
  <si>
    <t>079194005171</t>
  </si>
  <si>
    <t>Ấp Trung, Tân Thông Hội, Củ Chi, Tp.HCM</t>
  </si>
  <si>
    <t>Bùi Ngọc Thạch (không chuyển VL nữa)</t>
  </si>
  <si>
    <t>Bác sĩ Răng Hàm Mặt</t>
  </si>
  <si>
    <t>Phạm Thị Thùy</t>
  </si>
  <si>
    <t>0971474308</t>
  </si>
  <si>
    <t>174904847</t>
  </si>
  <si>
    <t>TT. Nông Cống, huyện Nông Cống, Thanh Hóa</t>
  </si>
  <si>
    <t>Cao Thị Vân</t>
  </si>
  <si>
    <t>0905922389</t>
  </si>
  <si>
    <t>186311864</t>
  </si>
  <si>
    <t xml:space="preserve">02 Bùi Thị Xuân, Tp. Vinh, Nghệ An </t>
  </si>
  <si>
    <t>Mai Sắc Ân</t>
  </si>
  <si>
    <t>0979880900</t>
  </si>
  <si>
    <t>079092000187</t>
  </si>
  <si>
    <t>32 đường 625, Ấp Mũi Côn Đại, Phước Hiệp, Củ Chi</t>
  </si>
  <si>
    <t xml:space="preserve">Nguyễn Thị Định </t>
  </si>
  <si>
    <t>01287986470</t>
  </si>
  <si>
    <t>321492681</t>
  </si>
  <si>
    <t>355/38, Hưng Khánh Trung B, Chợ Lách, Bến Tre</t>
  </si>
  <si>
    <t>Trợ lý Tổng Giám đốc</t>
  </si>
  <si>
    <t xml:space="preserve">Nguyễn Đình Giang </t>
  </si>
  <si>
    <t>0935292034</t>
  </si>
  <si>
    <t>186302132</t>
  </si>
  <si>
    <t>Đặng Thị Bích Tuyền  (không nghỉ nữa, làm lại, hủy QĐ nghỉ việc)</t>
  </si>
  <si>
    <t xml:space="preserve">Nguyễn Ngọc Nam </t>
  </si>
  <si>
    <t>01699231905</t>
  </si>
  <si>
    <t>321533036</t>
  </si>
  <si>
    <t>379B, KP 5, Phú Khương, TP. Bến Tre, Bến Tre</t>
  </si>
  <si>
    <t>Phạm Minh Hậu</t>
  </si>
  <si>
    <t>0909227091</t>
  </si>
  <si>
    <t>025420991</t>
  </si>
  <si>
    <t>Ấp Thới Tứ, xã Thới Tam Thôn, huyện Hóc Môn, Tp.HCM</t>
  </si>
  <si>
    <t>Hà Văn Lư</t>
  </si>
  <si>
    <t>0974485876</t>
  </si>
  <si>
    <t>023983052</t>
  </si>
  <si>
    <t xml:space="preserve">Bùi Văn Vinh </t>
  </si>
  <si>
    <t>01222210911</t>
  </si>
  <si>
    <t>351197355</t>
  </si>
  <si>
    <t xml:space="preserve">An Thuận, Hòa Bình, Chợ Mới, An Giang </t>
  </si>
  <si>
    <t xml:space="preserve">Nguyễn Trần Thị Diễm Thúy </t>
  </si>
  <si>
    <t>Trung cấp nữ hộ sinh</t>
  </si>
  <si>
    <t>Phạm Thị Mỹ Kim</t>
  </si>
  <si>
    <t>01654519566</t>
  </si>
  <si>
    <t>385756826</t>
  </si>
  <si>
    <t>Bạc liêu</t>
  </si>
  <si>
    <t>Nội Ô, TT Ngan Dừa, huyện Hồng Dân, tỉnh Bạc Liêu</t>
  </si>
  <si>
    <t xml:space="preserve">Trần Ngọc Phong </t>
  </si>
  <si>
    <t>01679055926</t>
  </si>
  <si>
    <t>025651265</t>
  </si>
  <si>
    <t xml:space="preserve">Xã Tân Thạnh Tây, huyện Củ Chi, Tp.HCM </t>
  </si>
  <si>
    <t>Lương Thị Thu Thư (không nghỉ nữa, làm lại, hủy QĐ nghỉ việc)</t>
  </si>
  <si>
    <t>Võ Thanh Phong (chuyển VL)</t>
  </si>
  <si>
    <t>Hoàng Xuân Thành (chuyển VL)</t>
  </si>
  <si>
    <t>01667733356</t>
  </si>
  <si>
    <t xml:space="preserve">Nguyễn Trần Quốc Phong </t>
  </si>
  <si>
    <t>01654516115</t>
  </si>
  <si>
    <t>023512577</t>
  </si>
  <si>
    <t xml:space="preserve">Hồ Quang Phú </t>
  </si>
  <si>
    <t>01655457966</t>
  </si>
  <si>
    <t>241155587</t>
  </si>
  <si>
    <t>Ea Ktur, Krông Ana, Đắk Lắk</t>
  </si>
  <si>
    <t xml:space="preserve">Trần Văn Hạnh </t>
  </si>
  <si>
    <t>0939446795</t>
  </si>
  <si>
    <t>0310190004807</t>
  </si>
  <si>
    <t>Hải Phòng</t>
  </si>
  <si>
    <t xml:space="preserve">47/4, Nguyễn Hữu Tiến, Tân Phú, Tp.HCM </t>
  </si>
  <si>
    <t>Cao đẳng Điện lạnh, Điện công nghiệp</t>
  </si>
  <si>
    <t>Hồ Thị Thảo Vân</t>
  </si>
  <si>
    <t>0902309694</t>
  </si>
  <si>
    <t>025664152</t>
  </si>
  <si>
    <t>Xã Xuân Thới Đông, huyện Hóc Môn, Tp.HCM</t>
  </si>
  <si>
    <t xml:space="preserve">Vòng Vĩnh Quay </t>
  </si>
  <si>
    <t xml:space="preserve">Nguyễn Xuân Định </t>
  </si>
  <si>
    <t>0936031516</t>
  </si>
  <si>
    <t>024809594</t>
  </si>
  <si>
    <t>Dương Văn Dương, Phường Tân Quý, Quận Tân Phú, TP.HCM</t>
  </si>
  <si>
    <t xml:space="preserve">Võ Ngọc Trung Vinh </t>
  </si>
  <si>
    <t>0985122630</t>
  </si>
  <si>
    <t xml:space="preserve">An Giang </t>
  </si>
  <si>
    <t xml:space="preserve">Đông Sơn 2, Núi Sập, Thoại Sơn, An Giang </t>
  </si>
  <si>
    <t>Phan Thái Tùng</t>
  </si>
  <si>
    <t>0976818437</t>
  </si>
  <si>
    <t>187402014</t>
  </si>
  <si>
    <t>Văn Minh Viên</t>
  </si>
  <si>
    <t>0974270773</t>
  </si>
  <si>
    <t>261134490</t>
  </si>
  <si>
    <t xml:space="preserve">Phan Thanh, Bắc Bình, Bình Thuận </t>
  </si>
  <si>
    <t xml:space="preserve">Lê Hữu Phước </t>
  </si>
  <si>
    <t>0927873237</t>
  </si>
  <si>
    <t>079095009521</t>
  </si>
  <si>
    <t xml:space="preserve">7/3 Ấp Mới 2, Trung Chánh, Hóc Môn, Tp.HCM </t>
  </si>
  <si>
    <t>BS.CKI. Hoàng Văn Thuận - Khoa Nội Tổng Quát</t>
  </si>
  <si>
    <t xml:space="preserve">Th.S.Bác sĩ Y khoa </t>
  </si>
  <si>
    <t xml:space="preserve">Nguyễn Kim Cúc </t>
  </si>
  <si>
    <t xml:space="preserve">Khoa Lọc máu ngoài thận </t>
  </si>
  <si>
    <t xml:space="preserve">BS.CK1 </t>
  </si>
  <si>
    <t xml:space="preserve">Lý Tấn Phát </t>
  </si>
  <si>
    <t xml:space="preserve">Khoa Ngoại thần kinh </t>
  </si>
  <si>
    <t xml:space="preserve">BS </t>
  </si>
</sst>
</file>

<file path=xl/styles.xml><?xml version="1.0" encoding="utf-8"?>
<styleSheet xmlns="http://schemas.openxmlformats.org/spreadsheetml/2006/main">
  <numFmts count="4">
    <numFmt numFmtId="43" formatCode="_(* #,##0.00_);_(* \(#,##0.00\);_(* &quot;-&quot;??_);_(@_)"/>
    <numFmt numFmtId="164" formatCode="#,##0;[Red]#,##0"/>
    <numFmt numFmtId="165" formatCode="00"/>
    <numFmt numFmtId="166" formatCode="_-* #,##0\ _₫_-;\-* #,##0\ _₫_-;_-* &quot;-&quot;??\ _₫_-;_-@_-"/>
  </numFmts>
  <fonts count="25">
    <font>
      <sz val="11"/>
      <color theme="1"/>
      <name val="Calibri"/>
      <family val="2"/>
      <scheme val="minor"/>
    </font>
    <font>
      <sz val="11"/>
      <color theme="1"/>
      <name val="Calibri"/>
      <family val="2"/>
      <scheme val="minor"/>
    </font>
    <font>
      <sz val="11"/>
      <color rgb="FF006100"/>
      <name val="Calibri"/>
      <family val="2"/>
      <scheme val="minor"/>
    </font>
    <font>
      <sz val="11"/>
      <color rgb="FFFF0000"/>
      <name val="Calibri"/>
      <family val="2"/>
      <scheme val="minor"/>
    </font>
    <font>
      <b/>
      <sz val="11"/>
      <color theme="1"/>
      <name val="Calibri"/>
      <family val="2"/>
      <scheme val="minor"/>
    </font>
    <font>
      <sz val="10"/>
      <name val="Times New Roman"/>
      <family val="1"/>
    </font>
    <font>
      <b/>
      <sz val="10"/>
      <name val="Times New Roman"/>
      <family val="1"/>
    </font>
    <font>
      <sz val="10"/>
      <color theme="1"/>
      <name val="Times New Roman"/>
      <family val="1"/>
    </font>
    <font>
      <b/>
      <sz val="10"/>
      <color theme="1"/>
      <name val="Times New Roman"/>
      <family val="1"/>
    </font>
    <font>
      <sz val="10"/>
      <color theme="1"/>
      <name val="Calibri"/>
      <family val="2"/>
      <charset val="163"/>
      <scheme val="minor"/>
    </font>
    <font>
      <sz val="10"/>
      <color theme="1"/>
      <name val="Calibri"/>
      <family val="2"/>
      <scheme val="minor"/>
    </font>
    <font>
      <sz val="11"/>
      <color theme="1"/>
      <name val="Calibri"/>
      <family val="2"/>
      <charset val="163"/>
      <scheme val="minor"/>
    </font>
    <font>
      <sz val="10"/>
      <name val="Times New Roman"/>
      <family val="1"/>
      <charset val="163"/>
    </font>
    <font>
      <sz val="11"/>
      <name val="Calibri"/>
      <family val="2"/>
      <scheme val="minor"/>
    </font>
    <font>
      <sz val="10"/>
      <color theme="1"/>
      <name val="Times New Roman"/>
      <family val="1"/>
      <charset val="163"/>
    </font>
    <font>
      <sz val="10"/>
      <name val="Cambria"/>
      <family val="1"/>
      <charset val="163"/>
      <scheme val="major"/>
    </font>
    <font>
      <sz val="10"/>
      <color rgb="FFFF0000"/>
      <name val="Times New Roman"/>
      <family val="1"/>
    </font>
    <font>
      <b/>
      <sz val="10"/>
      <color rgb="FFFF0000"/>
      <name val="Times New Roman"/>
      <family val="1"/>
    </font>
    <font>
      <sz val="11"/>
      <name val="Times New Roman"/>
      <family val="1"/>
    </font>
    <font>
      <sz val="11"/>
      <color theme="1"/>
      <name val="Times New Roman"/>
      <family val="1"/>
    </font>
    <font>
      <b/>
      <sz val="10"/>
      <name val="Cambria"/>
      <family val="1"/>
      <charset val="163"/>
      <scheme val="major"/>
    </font>
    <font>
      <b/>
      <sz val="11"/>
      <name val="Calibri"/>
      <family val="2"/>
      <scheme val="minor"/>
    </font>
    <font>
      <b/>
      <sz val="9"/>
      <color rgb="FFFF0000"/>
      <name val="Times New Roman"/>
      <family val="1"/>
    </font>
    <font>
      <u/>
      <sz val="10"/>
      <name val="Times New Roman"/>
      <family val="1"/>
    </font>
    <font>
      <sz val="12"/>
      <color theme="1"/>
      <name val="Times New Roman"/>
      <family val="1"/>
    </font>
  </fonts>
  <fills count="10">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0000"/>
        <bgColor indexed="64"/>
      </patternFill>
    </fill>
    <fill>
      <patternFill patternType="solid">
        <fgColor rgb="FF00B0F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1" fillId="0" borderId="0"/>
    <xf numFmtId="43" fontId="1" fillId="0" borderId="0" applyFont="0" applyFill="0" applyBorder="0" applyAlignment="0" applyProtection="0"/>
  </cellStyleXfs>
  <cellXfs count="267">
    <xf numFmtId="0" fontId="0" fillId="0" borderId="0" xfId="0"/>
    <xf numFmtId="0" fontId="5" fillId="3" borderId="0" xfId="0" applyNumberFormat="1" applyFont="1" applyFill="1" applyBorder="1" applyAlignment="1">
      <alignment horizontal="center" vertical="center" wrapText="1"/>
    </xf>
    <xf numFmtId="0" fontId="5" fillId="3" borderId="0" xfId="0" applyNumberFormat="1" applyFont="1" applyFill="1" applyBorder="1" applyAlignment="1">
      <alignment horizontal="left" vertical="center" wrapText="1"/>
    </xf>
    <xf numFmtId="14" fontId="5" fillId="3" borderId="0" xfId="0" applyNumberFormat="1" applyFont="1" applyFill="1" applyBorder="1" applyAlignment="1">
      <alignment horizontal="center" vertical="center" wrapText="1"/>
    </xf>
    <xf numFmtId="164" fontId="6" fillId="3" borderId="0" xfId="0" applyNumberFormat="1" applyFont="1" applyFill="1" applyBorder="1" applyAlignment="1">
      <alignment horizontal="center" vertical="center" wrapText="1"/>
    </xf>
    <xf numFmtId="14" fontId="6" fillId="3" borderId="0" xfId="0" applyNumberFormat="1" applyFont="1" applyFill="1" applyBorder="1" applyAlignment="1">
      <alignment horizontal="center" vertical="center" wrapText="1"/>
    </xf>
    <xf numFmtId="0" fontId="6" fillId="3" borderId="0" xfId="0" applyNumberFormat="1" applyFont="1" applyFill="1" applyBorder="1" applyAlignment="1">
      <alignment horizontal="center" vertical="center" wrapText="1"/>
    </xf>
    <xf numFmtId="0" fontId="7" fillId="0" borderId="0" xfId="0" applyFont="1" applyAlignment="1">
      <alignment horizontal="center" vertical="center" wrapText="1"/>
    </xf>
    <xf numFmtId="164" fontId="5" fillId="3" borderId="1" xfId="0" applyNumberFormat="1" applyFont="1" applyFill="1" applyBorder="1" applyAlignment="1">
      <alignment vertical="center" wrapText="1"/>
    </xf>
    <xf numFmtId="0" fontId="6" fillId="4" borderId="2" xfId="0" applyNumberFormat="1" applyFont="1" applyFill="1" applyBorder="1" applyAlignment="1">
      <alignment horizontal="center" vertical="center" wrapText="1"/>
    </xf>
    <xf numFmtId="14" fontId="6" fillId="4" borderId="2" xfId="0" applyNumberFormat="1" applyFont="1" applyFill="1" applyBorder="1" applyAlignment="1">
      <alignment horizontal="center" vertical="center" wrapText="1"/>
    </xf>
    <xf numFmtId="164" fontId="6" fillId="4" borderId="2" xfId="0" applyNumberFormat="1" applyFont="1" applyFill="1" applyBorder="1" applyAlignment="1">
      <alignment horizontal="center" vertical="center" wrapText="1"/>
    </xf>
    <xf numFmtId="164" fontId="6" fillId="5" borderId="2"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3" borderId="2" xfId="0" applyNumberFormat="1" applyFont="1" applyFill="1" applyBorder="1" applyAlignment="1">
      <alignment horizontal="center" vertical="center" wrapText="1"/>
    </xf>
    <xf numFmtId="0" fontId="6" fillId="3" borderId="2" xfId="0" applyNumberFormat="1" applyFont="1" applyFill="1" applyBorder="1" applyAlignment="1">
      <alignment horizontal="left" vertical="center" wrapText="1"/>
    </xf>
    <xf numFmtId="0" fontId="5" fillId="3" borderId="2" xfId="0" applyNumberFormat="1" applyFont="1" applyFill="1" applyBorder="1" applyAlignment="1">
      <alignment horizontal="center" vertical="center" wrapText="1"/>
    </xf>
    <xf numFmtId="0" fontId="6" fillId="3" borderId="2" xfId="0" quotePrefix="1"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4" fontId="6" fillId="3" borderId="2" xfId="0" applyNumberFormat="1" applyFont="1" applyFill="1" applyBorder="1" applyAlignment="1">
      <alignment horizontal="center" vertical="center" wrapText="1"/>
    </xf>
    <xf numFmtId="164" fontId="6" fillId="6" borderId="2" xfId="0" applyNumberFormat="1" applyFont="1" applyFill="1" applyBorder="1" applyAlignment="1">
      <alignment horizontal="center" vertical="center" wrapText="1"/>
    </xf>
    <xf numFmtId="164" fontId="5" fillId="3"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3" borderId="3" xfId="0" applyNumberFormat="1" applyFont="1" applyFill="1" applyBorder="1" applyAlignment="1">
      <alignment horizontal="center" vertical="center" wrapText="1"/>
    </xf>
    <xf numFmtId="0" fontId="7" fillId="0" borderId="2" xfId="0" applyFont="1" applyBorder="1"/>
    <xf numFmtId="14" fontId="6" fillId="3" borderId="2" xfId="0" quotePrefix="1" applyNumberFormat="1"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0" fontId="6" fillId="3" borderId="2" xfId="0" quotePrefix="1" applyFont="1" applyFill="1" applyBorder="1" applyAlignment="1">
      <alignment horizontal="center" vertical="center" wrapText="1"/>
    </xf>
    <xf numFmtId="0" fontId="8" fillId="3" borderId="2" xfId="0" applyFont="1" applyFill="1" applyBorder="1" applyAlignment="1">
      <alignment horizontal="center" vertical="center" wrapText="1"/>
    </xf>
    <xf numFmtId="14" fontId="5" fillId="3" borderId="2"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5" fillId="3" borderId="2" xfId="0" applyNumberFormat="1" applyFont="1" applyFill="1" applyBorder="1" applyAlignment="1">
      <alignment horizontal="left" vertical="center" wrapText="1"/>
    </xf>
    <xf numFmtId="0" fontId="5" fillId="3" borderId="2" xfId="0" quotePrefix="1"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14" fontId="5" fillId="3" borderId="2" xfId="0" quotePrefix="1" applyNumberFormat="1" applyFont="1" applyFill="1" applyBorder="1" applyAlignment="1">
      <alignment horizontal="center" vertical="center" wrapText="1"/>
    </xf>
    <xf numFmtId="0" fontId="5" fillId="3" borderId="2" xfId="0" quotePrefix="1" applyFont="1" applyFill="1" applyBorder="1" applyAlignment="1">
      <alignment horizontal="center" vertical="center" wrapText="1"/>
    </xf>
    <xf numFmtId="0" fontId="5" fillId="3" borderId="3" xfId="0" applyNumberFormat="1"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0" fontId="0" fillId="3" borderId="0" xfId="0" applyFill="1"/>
    <xf numFmtId="0" fontId="5" fillId="3" borderId="2" xfId="0" applyFont="1" applyFill="1" applyBorder="1" applyAlignment="1">
      <alignment horizontal="left" vertical="center" wrapText="1"/>
    </xf>
    <xf numFmtId="49" fontId="5" fillId="3" borderId="2" xfId="0" quotePrefix="1" applyNumberFormat="1" applyFont="1" applyFill="1" applyBorder="1" applyAlignment="1">
      <alignment horizontal="center" vertical="center" wrapText="1"/>
    </xf>
    <xf numFmtId="49" fontId="5" fillId="3" borderId="2" xfId="0" applyNumberFormat="1"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2" xfId="0" quotePrefix="1" applyFont="1" applyFill="1" applyBorder="1" applyAlignment="1">
      <alignment horizontal="center" vertical="center" wrapText="1"/>
    </xf>
    <xf numFmtId="164"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9" fillId="3" borderId="0" xfId="0" applyFont="1" applyFill="1"/>
    <xf numFmtId="0" fontId="7" fillId="3" borderId="2" xfId="0" applyFont="1" applyFill="1" applyBorder="1"/>
    <xf numFmtId="14" fontId="5" fillId="3" borderId="5" xfId="0" applyNumberFormat="1" applyFont="1" applyFill="1" applyBorder="1" applyAlignment="1">
      <alignment horizontal="center" vertical="center" wrapText="1"/>
    </xf>
    <xf numFmtId="0" fontId="5" fillId="3" borderId="5" xfId="0" quotePrefix="1" applyNumberFormat="1" applyFont="1" applyFill="1" applyBorder="1" applyAlignment="1">
      <alignment horizontal="center" vertical="center" wrapText="1"/>
    </xf>
    <xf numFmtId="0" fontId="5" fillId="3" borderId="5" xfId="0" applyNumberFormat="1" applyFont="1" applyFill="1" applyBorder="1" applyAlignment="1">
      <alignment horizontal="center" vertical="center" wrapText="1"/>
    </xf>
    <xf numFmtId="0" fontId="5"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5" fillId="3" borderId="5" xfId="0" quotePrefix="1" applyFont="1" applyFill="1" applyBorder="1" applyAlignment="1">
      <alignment horizontal="center" vertical="center" wrapText="1"/>
    </xf>
    <xf numFmtId="0" fontId="5" fillId="3" borderId="6" xfId="0" applyNumberFormat="1" applyFont="1" applyFill="1" applyBorder="1" applyAlignment="1">
      <alignment horizontal="center" vertical="center" wrapText="1"/>
    </xf>
    <xf numFmtId="14" fontId="7" fillId="0" borderId="2"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5" fillId="3" borderId="0" xfId="0" applyFont="1" applyFill="1" applyAlignment="1">
      <alignment horizontal="center" vertical="center" wrapText="1"/>
    </xf>
    <xf numFmtId="0" fontId="5" fillId="3" borderId="4"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3" fontId="5" fillId="3" borderId="2" xfId="0" applyNumberFormat="1" applyFont="1" applyFill="1" applyBorder="1" applyAlignment="1">
      <alignment horizontal="center" vertical="center" wrapText="1"/>
    </xf>
    <xf numFmtId="0" fontId="0" fillId="3" borderId="2" xfId="0" applyNumberFormat="1" applyFill="1" applyBorder="1"/>
    <xf numFmtId="0" fontId="0" fillId="3" borderId="2" xfId="0" applyFill="1" applyBorder="1"/>
    <xf numFmtId="14" fontId="6" fillId="3" borderId="3" xfId="0" applyNumberFormat="1" applyFont="1" applyFill="1" applyBorder="1" applyAlignment="1">
      <alignment horizontal="center" vertical="center" wrapText="1"/>
    </xf>
    <xf numFmtId="165" fontId="5" fillId="3" borderId="2" xfId="0" applyNumberFormat="1" applyFont="1" applyFill="1" applyBorder="1" applyAlignment="1">
      <alignment horizontal="center" vertical="center" wrapText="1"/>
    </xf>
    <xf numFmtId="0" fontId="5" fillId="3" borderId="0" xfId="0" applyFont="1" applyFill="1"/>
    <xf numFmtId="14" fontId="5" fillId="3" borderId="3" xfId="0" applyNumberFormat="1" applyFont="1" applyFill="1" applyBorder="1" applyAlignment="1">
      <alignment horizontal="center" vertical="center" wrapText="1"/>
    </xf>
    <xf numFmtId="0" fontId="0" fillId="3" borderId="0" xfId="0" applyFont="1" applyFill="1"/>
    <xf numFmtId="0" fontId="5" fillId="4" borderId="2" xfId="0" applyFont="1" applyFill="1" applyBorder="1" applyAlignment="1">
      <alignment horizontal="center" vertical="center" wrapText="1"/>
    </xf>
    <xf numFmtId="0" fontId="5" fillId="7" borderId="2" xfId="0" applyNumberFormat="1" applyFont="1" applyFill="1" applyBorder="1" applyAlignment="1">
      <alignment horizontal="left" vertical="center" wrapText="1"/>
    </xf>
    <xf numFmtId="0" fontId="5" fillId="7" borderId="2" xfId="0" applyNumberFormat="1" applyFont="1" applyFill="1" applyBorder="1" applyAlignment="1">
      <alignment horizontal="center" vertical="center" wrapText="1"/>
    </xf>
    <xf numFmtId="14" fontId="5" fillId="7" borderId="2" xfId="0" applyNumberFormat="1" applyFont="1" applyFill="1" applyBorder="1" applyAlignment="1">
      <alignment horizontal="center" vertical="center" wrapText="1"/>
    </xf>
    <xf numFmtId="0" fontId="5" fillId="7" borderId="2" xfId="0" quotePrefix="1" applyNumberFormat="1" applyFont="1" applyFill="1" applyBorder="1" applyAlignment="1">
      <alignment horizontal="center" vertical="center" wrapText="1"/>
    </xf>
    <xf numFmtId="0" fontId="5" fillId="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5" fillId="7" borderId="2" xfId="0" quotePrefix="1" applyFont="1" applyFill="1" applyBorder="1" applyAlignment="1">
      <alignment horizontal="center" vertical="center" wrapText="1"/>
    </xf>
    <xf numFmtId="0" fontId="5" fillId="7" borderId="3" xfId="0" applyNumberFormat="1"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 xfId="0" applyNumberFormat="1" applyFont="1" applyFill="1" applyBorder="1" applyAlignment="1">
      <alignment horizontal="center" vertical="center" wrapText="1"/>
    </xf>
    <xf numFmtId="0" fontId="0" fillId="3" borderId="0" xfId="0" applyFill="1" applyAlignment="1">
      <alignment horizontal="center" vertical="center" wrapText="1"/>
    </xf>
    <xf numFmtId="0" fontId="7" fillId="0" borderId="2" xfId="0" applyFont="1" applyBorder="1" applyAlignment="1">
      <alignment vertical="center" wrapText="1"/>
    </xf>
    <xf numFmtId="0" fontId="7" fillId="0" borderId="2" xfId="0" quotePrefix="1" applyFont="1" applyBorder="1" applyAlignment="1">
      <alignment horizontal="center" vertical="center" wrapText="1"/>
    </xf>
    <xf numFmtId="0" fontId="8" fillId="0" borderId="2" xfId="0" applyFont="1" applyBorder="1"/>
    <xf numFmtId="0" fontId="4" fillId="0" borderId="0" xfId="0" applyFont="1"/>
    <xf numFmtId="49" fontId="5" fillId="3" borderId="5" xfId="0" quotePrefix="1" applyNumberFormat="1" applyFont="1" applyFill="1" applyBorder="1" applyAlignment="1">
      <alignment horizontal="center" vertical="center" wrapText="1"/>
    </xf>
    <xf numFmtId="0" fontId="5" fillId="3" borderId="0"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14" fontId="5" fillId="3" borderId="5" xfId="0" quotePrefix="1" applyNumberFormat="1" applyFont="1" applyFill="1" applyBorder="1" applyAlignment="1">
      <alignment horizontal="center" vertical="center" wrapText="1"/>
    </xf>
    <xf numFmtId="164" fontId="8" fillId="6" borderId="2"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0" fontId="10" fillId="3" borderId="0" xfId="0" applyFont="1" applyFill="1"/>
    <xf numFmtId="164" fontId="5" fillId="6" borderId="2" xfId="0" applyNumberFormat="1" applyFont="1" applyFill="1" applyBorder="1" applyAlignment="1">
      <alignment horizontal="center" vertical="center" wrapText="1"/>
    </xf>
    <xf numFmtId="14" fontId="7" fillId="3" borderId="0" xfId="0" applyNumberFormat="1" applyFont="1" applyFill="1" applyAlignment="1">
      <alignment horizontal="center" vertical="center" wrapText="1"/>
    </xf>
    <xf numFmtId="0" fontId="5" fillId="0" borderId="2" xfId="0" applyFont="1" applyBorder="1" applyAlignment="1">
      <alignment horizontal="center" vertical="center" wrapText="1"/>
    </xf>
    <xf numFmtId="0" fontId="6" fillId="3" borderId="2" xfId="4" applyNumberFormat="1" applyFont="1" applyFill="1" applyBorder="1" applyAlignment="1">
      <alignment horizontal="center" vertical="center" wrapText="1"/>
    </xf>
    <xf numFmtId="14" fontId="7" fillId="3" borderId="5" xfId="0" applyNumberFormat="1" applyFont="1" applyFill="1" applyBorder="1" applyAlignment="1">
      <alignment horizontal="center" vertical="center" wrapText="1"/>
    </xf>
    <xf numFmtId="14" fontId="7" fillId="0" borderId="0" xfId="0" applyNumberFormat="1" applyFont="1" applyAlignment="1">
      <alignment horizontal="center" vertical="center" wrapText="1"/>
    </xf>
    <xf numFmtId="0" fontId="6" fillId="3" borderId="2" xfId="0" applyFont="1" applyFill="1" applyBorder="1" applyAlignment="1">
      <alignment horizontal="left" vertical="center" wrapText="1"/>
    </xf>
    <xf numFmtId="49" fontId="6" fillId="3" borderId="2" xfId="0" quotePrefix="1" applyNumberFormat="1" applyFont="1" applyFill="1" applyBorder="1" applyAlignment="1">
      <alignment horizontal="center" vertical="center" wrapText="1"/>
    </xf>
    <xf numFmtId="3" fontId="6" fillId="3" borderId="2" xfId="0" applyNumberFormat="1" applyFont="1" applyFill="1" applyBorder="1" applyAlignment="1">
      <alignment horizontal="center" vertical="center" wrapText="1"/>
    </xf>
    <xf numFmtId="14" fontId="8" fillId="3" borderId="2" xfId="0" applyNumberFormat="1" applyFont="1" applyFill="1" applyBorder="1" applyAlignment="1">
      <alignment horizontal="center" vertical="center" wrapText="1"/>
    </xf>
    <xf numFmtId="0" fontId="7" fillId="3" borderId="2" xfId="0" applyFont="1" applyFill="1" applyBorder="1" applyAlignment="1">
      <alignment vertical="center" wrapText="1"/>
    </xf>
    <xf numFmtId="14" fontId="7" fillId="3" borderId="3" xfId="0" applyNumberFormat="1" applyFont="1" applyFill="1" applyBorder="1" applyAlignment="1">
      <alignment horizontal="center" vertical="center" wrapText="1"/>
    </xf>
    <xf numFmtId="0" fontId="12" fillId="3" borderId="5" xfId="0" applyFont="1" applyFill="1" applyBorder="1" applyAlignment="1">
      <alignment horizontal="center" vertical="center" wrapText="1"/>
    </xf>
    <xf numFmtId="0" fontId="13" fillId="0" borderId="0" xfId="0" applyFont="1"/>
    <xf numFmtId="0" fontId="8" fillId="3" borderId="3" xfId="0" applyFont="1" applyFill="1" applyBorder="1" applyAlignment="1">
      <alignment horizontal="center" vertical="center" wrapText="1"/>
    </xf>
    <xf numFmtId="14" fontId="7"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5"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0" fontId="5" fillId="0" borderId="0" xfId="0" applyFont="1" applyAlignment="1">
      <alignment horizontal="center" vertical="center" wrapText="1"/>
    </xf>
    <xf numFmtId="0" fontId="12" fillId="3" borderId="2" xfId="0" applyFont="1" applyFill="1" applyBorder="1" applyAlignment="1">
      <alignment horizontal="center" vertical="center" wrapText="1"/>
    </xf>
    <xf numFmtId="14" fontId="14" fillId="3" borderId="2" xfId="0" applyNumberFormat="1" applyFont="1" applyFill="1" applyBorder="1" applyAlignment="1">
      <alignment horizontal="center" vertical="center" wrapText="1"/>
    </xf>
    <xf numFmtId="166" fontId="6" fillId="3" borderId="2" xfId="1" applyNumberFormat="1" applyFont="1" applyFill="1" applyBorder="1" applyAlignment="1">
      <alignment horizontal="center" vertical="center" wrapText="1"/>
    </xf>
    <xf numFmtId="166" fontId="5" fillId="3" borderId="2" xfId="1"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0" fillId="3" borderId="2" xfId="0" applyFont="1" applyFill="1" applyBorder="1"/>
    <xf numFmtId="17" fontId="5" fillId="3" borderId="2" xfId="0" applyNumberFormat="1" applyFont="1" applyFill="1" applyBorder="1" applyAlignment="1">
      <alignment horizontal="center" vertical="center" wrapText="1"/>
    </xf>
    <xf numFmtId="0" fontId="5" fillId="3" borderId="2" xfId="4" applyNumberFormat="1" applyFont="1" applyFill="1" applyBorder="1" applyAlignment="1">
      <alignment horizontal="center" vertical="center" wrapText="1"/>
    </xf>
    <xf numFmtId="0" fontId="5" fillId="3" borderId="2" xfId="3" applyFont="1" applyFill="1" applyBorder="1" applyAlignment="1">
      <alignment horizontal="center" vertical="center" wrapText="1"/>
    </xf>
    <xf numFmtId="0" fontId="5" fillId="3" borderId="2" xfId="3" quotePrefix="1" applyFont="1" applyFill="1" applyBorder="1" applyAlignment="1">
      <alignment horizontal="center" vertical="center" wrapText="1"/>
    </xf>
    <xf numFmtId="14" fontId="5" fillId="3" borderId="2" xfId="3" applyNumberFormat="1" applyFont="1" applyFill="1" applyBorder="1" applyAlignment="1">
      <alignment horizontal="center" vertical="center" wrapText="1"/>
    </xf>
    <xf numFmtId="0" fontId="5" fillId="3" borderId="2" xfId="3" applyNumberFormat="1" applyFont="1" applyFill="1" applyBorder="1" applyAlignment="1">
      <alignment horizontal="center" vertical="center" wrapText="1"/>
    </xf>
    <xf numFmtId="49" fontId="5" fillId="3" borderId="5" xfId="0" applyNumberFormat="1" applyFont="1" applyFill="1" applyBorder="1" applyAlignment="1">
      <alignment horizontal="center" vertical="center" wrapText="1"/>
    </xf>
    <xf numFmtId="0" fontId="5" fillId="3" borderId="5" xfId="0" applyFont="1" applyFill="1" applyBorder="1" applyAlignment="1">
      <alignment horizontal="left" vertical="center" wrapText="1"/>
    </xf>
    <xf numFmtId="0" fontId="0" fillId="0" borderId="0" xfId="0" applyFont="1"/>
    <xf numFmtId="0" fontId="15" fillId="3" borderId="2" xfId="0" applyNumberFormat="1" applyFont="1" applyFill="1" applyBorder="1" applyAlignment="1">
      <alignment horizontal="center"/>
    </xf>
    <xf numFmtId="0" fontId="13" fillId="3" borderId="2" xfId="0" applyFont="1" applyFill="1" applyBorder="1" applyAlignment="1">
      <alignment horizontal="center"/>
    </xf>
    <xf numFmtId="14" fontId="5" fillId="3" borderId="2" xfId="0" applyNumberFormat="1" applyFont="1" applyFill="1" applyBorder="1" applyAlignment="1">
      <alignment horizontal="center" vertical="center"/>
    </xf>
    <xf numFmtId="0" fontId="13" fillId="3" borderId="0" xfId="0" applyFont="1" applyFill="1" applyAlignment="1">
      <alignment horizontal="center"/>
    </xf>
    <xf numFmtId="0" fontId="3" fillId="0" borderId="2" xfId="0" applyFont="1" applyBorder="1"/>
    <xf numFmtId="0" fontId="3" fillId="0" borderId="0" xfId="0" applyFont="1"/>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5" fillId="4" borderId="2" xfId="0" applyNumberFormat="1" applyFont="1" applyFill="1" applyBorder="1" applyAlignment="1">
      <alignment horizontal="left" vertical="center" wrapText="1"/>
    </xf>
    <xf numFmtId="0" fontId="5" fillId="4" borderId="2" xfId="0" applyNumberFormat="1" applyFont="1" applyFill="1" applyBorder="1" applyAlignment="1">
      <alignment horizontal="center" vertical="center" wrapText="1"/>
    </xf>
    <xf numFmtId="0" fontId="5" fillId="4" borderId="2" xfId="0" quotePrefix="1" applyNumberFormat="1" applyFont="1" applyFill="1" applyBorder="1" applyAlignment="1">
      <alignment horizontal="center" vertical="center" wrapText="1"/>
    </xf>
    <xf numFmtId="0" fontId="7" fillId="0" borderId="2" xfId="0" applyNumberFormat="1" applyFont="1" applyBorder="1" applyAlignment="1">
      <alignment horizontal="center" vertical="center" wrapText="1"/>
    </xf>
    <xf numFmtId="0" fontId="5" fillId="3" borderId="2" xfId="2" applyNumberFormat="1" applyFont="1" applyFill="1" applyBorder="1" applyAlignment="1">
      <alignment horizontal="center" vertical="center" wrapText="1"/>
    </xf>
    <xf numFmtId="0" fontId="5" fillId="3" borderId="2" xfId="2" quotePrefix="1" applyNumberFormat="1" applyFont="1" applyFill="1" applyBorder="1" applyAlignment="1">
      <alignment horizontal="center" vertical="center" wrapText="1"/>
    </xf>
    <xf numFmtId="14" fontId="5" fillId="3" borderId="2" xfId="2" applyNumberFormat="1" applyFont="1" applyFill="1" applyBorder="1" applyAlignment="1">
      <alignment horizontal="center" vertical="center" wrapText="1"/>
    </xf>
    <xf numFmtId="0" fontId="7" fillId="3" borderId="2" xfId="0" applyFont="1" applyFill="1" applyBorder="1" applyAlignment="1">
      <alignment horizontal="center" vertical="center"/>
    </xf>
    <xf numFmtId="0" fontId="7" fillId="0" borderId="6"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7" fillId="3" borderId="0" xfId="0" applyFont="1" applyFill="1"/>
    <xf numFmtId="49" fontId="5" fillId="3" borderId="2" xfId="4" applyNumberFormat="1"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2" xfId="0" quotePrefix="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2" xfId="0" applyNumberFormat="1" applyFont="1" applyFill="1" applyBorder="1" applyAlignment="1">
      <alignment horizontal="left" vertical="center" wrapText="1"/>
    </xf>
    <xf numFmtId="0" fontId="16" fillId="3" borderId="2" xfId="0" applyFont="1" applyFill="1" applyBorder="1" applyAlignment="1">
      <alignment horizontal="center" vertical="center" wrapText="1"/>
    </xf>
    <xf numFmtId="14" fontId="16" fillId="3" borderId="2" xfId="0" applyNumberFormat="1" applyFont="1" applyFill="1" applyBorder="1" applyAlignment="1">
      <alignment horizontal="center" vertical="center" wrapText="1"/>
    </xf>
    <xf numFmtId="164" fontId="17" fillId="6" borderId="2" xfId="0" applyNumberFormat="1" applyFont="1" applyFill="1" applyBorder="1" applyAlignment="1">
      <alignment horizontal="center" vertical="center" wrapText="1"/>
    </xf>
    <xf numFmtId="164" fontId="17" fillId="5" borderId="2" xfId="0" applyNumberFormat="1" applyFont="1" applyFill="1" applyBorder="1" applyAlignment="1">
      <alignment horizontal="center" vertical="center" wrapText="1"/>
    </xf>
    <xf numFmtId="164" fontId="16" fillId="3" borderId="2" xfId="0" applyNumberFormat="1" applyFont="1" applyFill="1" applyBorder="1" applyAlignment="1">
      <alignment horizontal="center" vertical="center" wrapText="1"/>
    </xf>
    <xf numFmtId="0" fontId="16" fillId="3" borderId="2" xfId="0" quotePrefix="1" applyNumberFormat="1" applyFont="1" applyFill="1" applyBorder="1" applyAlignment="1">
      <alignment horizontal="center" vertical="center" wrapText="1"/>
    </xf>
    <xf numFmtId="0" fontId="16" fillId="3" borderId="2" xfId="0" quotePrefix="1" applyFont="1" applyFill="1" applyBorder="1" applyAlignment="1">
      <alignment horizontal="center" vertical="center" wrapText="1"/>
    </xf>
    <xf numFmtId="14" fontId="16" fillId="3" borderId="2" xfId="0" quotePrefix="1" applyNumberFormat="1" applyFont="1" applyFill="1" applyBorder="1" applyAlignment="1">
      <alignment horizontal="center" vertical="center" wrapText="1"/>
    </xf>
    <xf numFmtId="0" fontId="16" fillId="3" borderId="3" xfId="0" applyNumberFormat="1" applyFont="1" applyFill="1" applyBorder="1" applyAlignment="1">
      <alignment horizontal="center" vertical="center" wrapText="1"/>
    </xf>
    <xf numFmtId="0" fontId="16" fillId="0" borderId="2" xfId="0" applyFont="1" applyBorder="1" applyAlignment="1">
      <alignment horizontal="center" vertical="center" wrapText="1"/>
    </xf>
    <xf numFmtId="0" fontId="5" fillId="8" borderId="2" xfId="0" applyFont="1" applyFill="1" applyBorder="1" applyAlignment="1">
      <alignment horizontal="left" vertical="center" wrapText="1"/>
    </xf>
    <xf numFmtId="0" fontId="7" fillId="3" borderId="3"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0" fontId="12" fillId="3" borderId="2" xfId="0" applyNumberFormat="1" applyFont="1" applyFill="1" applyBorder="1" applyAlignment="1">
      <alignment horizontal="center" vertical="center" wrapText="1"/>
    </xf>
    <xf numFmtId="164" fontId="14" fillId="3" borderId="2" xfId="0" applyNumberFormat="1" applyFont="1" applyFill="1" applyBorder="1" applyAlignment="1">
      <alignment horizontal="center" vertical="center" wrapText="1"/>
    </xf>
    <xf numFmtId="164" fontId="12" fillId="3" borderId="2" xfId="0" applyNumberFormat="1" applyFont="1" applyFill="1" applyBorder="1" applyAlignment="1">
      <alignment horizontal="center" vertical="center" wrapText="1"/>
    </xf>
    <xf numFmtId="49" fontId="14" fillId="3" borderId="2" xfId="0" applyNumberFormat="1" applyFont="1" applyFill="1" applyBorder="1" applyAlignment="1">
      <alignment horizontal="center" vertical="center" wrapText="1"/>
    </xf>
    <xf numFmtId="0" fontId="14" fillId="3" borderId="3" xfId="0" applyFont="1" applyFill="1" applyBorder="1" applyAlignment="1">
      <alignment horizontal="center" vertical="center" wrapText="1"/>
    </xf>
    <xf numFmtId="0" fontId="5" fillId="3" borderId="0" xfId="0" applyFont="1" applyFill="1" applyBorder="1" applyAlignment="1">
      <alignment horizontal="left" vertical="center" wrapText="1"/>
    </xf>
    <xf numFmtId="0" fontId="4" fillId="3" borderId="0" xfId="0" applyFont="1" applyFill="1"/>
    <xf numFmtId="0" fontId="16" fillId="3" borderId="2" xfId="0" applyFont="1" applyFill="1" applyBorder="1" applyAlignment="1">
      <alignment horizontal="left" vertical="center" wrapText="1"/>
    </xf>
    <xf numFmtId="0" fontId="7" fillId="0" borderId="0" xfId="0" applyFont="1"/>
    <xf numFmtId="0" fontId="5" fillId="3" borderId="2" xfId="0" applyFont="1" applyFill="1" applyBorder="1" applyAlignment="1">
      <alignment vertical="center" wrapText="1"/>
    </xf>
    <xf numFmtId="0" fontId="5" fillId="4" borderId="2" xfId="0" applyFont="1" applyFill="1" applyBorder="1" applyAlignment="1">
      <alignment horizontal="left" vertical="center" wrapText="1"/>
    </xf>
    <xf numFmtId="49" fontId="5" fillId="4" borderId="2" xfId="0" quotePrefix="1" applyNumberFormat="1" applyFont="1" applyFill="1" applyBorder="1" applyAlignment="1">
      <alignment horizontal="center" vertical="center" wrapText="1"/>
    </xf>
    <xf numFmtId="164" fontId="5" fillId="4" borderId="2" xfId="0" applyNumberFormat="1" applyFont="1" applyFill="1" applyBorder="1" applyAlignment="1">
      <alignment horizontal="center" vertical="center" wrapText="1"/>
    </xf>
    <xf numFmtId="0" fontId="0" fillId="4" borderId="0" xfId="0" applyFill="1"/>
    <xf numFmtId="0" fontId="7" fillId="4" borderId="0" xfId="0" applyFont="1" applyFill="1"/>
    <xf numFmtId="0" fontId="18" fillId="3" borderId="2" xfId="0" applyFont="1" applyFill="1" applyBorder="1" applyAlignment="1">
      <alignment horizontal="center" vertical="center"/>
    </xf>
    <xf numFmtId="0" fontId="5" fillId="0" borderId="2" xfId="0" applyFont="1" applyBorder="1" applyAlignment="1">
      <alignment vertical="center" wrapText="1"/>
    </xf>
    <xf numFmtId="0" fontId="5" fillId="0" borderId="2" xfId="0" quotePrefix="1" applyFont="1" applyBorder="1" applyAlignment="1">
      <alignment horizontal="center" vertical="center" wrapText="1"/>
    </xf>
    <xf numFmtId="0" fontId="6" fillId="3" borderId="2" xfId="4" applyFont="1" applyFill="1" applyBorder="1" applyAlignment="1">
      <alignment horizontal="center" vertical="center" wrapText="1"/>
    </xf>
    <xf numFmtId="0" fontId="6" fillId="3" borderId="2" xfId="4" applyNumberFormat="1" applyFont="1" applyFill="1" applyBorder="1" applyAlignment="1">
      <alignment horizontal="left" vertical="center" wrapText="1"/>
    </xf>
    <xf numFmtId="0" fontId="6" fillId="3" borderId="2" xfId="4" quotePrefix="1" applyNumberFormat="1" applyFont="1" applyFill="1" applyBorder="1" applyAlignment="1">
      <alignment horizontal="center" vertical="center" wrapText="1"/>
    </xf>
    <xf numFmtId="0" fontId="0" fillId="0" borderId="2" xfId="0" applyBorder="1"/>
    <xf numFmtId="14" fontId="7" fillId="3" borderId="2" xfId="0" applyNumberFormat="1" applyFont="1" applyFill="1" applyBorder="1" applyAlignment="1">
      <alignment horizontal="center" vertical="center"/>
    </xf>
    <xf numFmtId="49" fontId="12" fillId="3" borderId="2" xfId="0" quotePrefix="1" applyNumberFormat="1" applyFont="1" applyFill="1" applyBorder="1" applyAlignment="1">
      <alignment horizontal="center" vertical="center" wrapText="1"/>
    </xf>
    <xf numFmtId="14" fontId="5" fillId="4" borderId="2" xfId="0" applyNumberFormat="1" applyFont="1" applyFill="1" applyBorder="1" applyAlignment="1">
      <alignment horizontal="center" vertical="center" wrapText="1"/>
    </xf>
    <xf numFmtId="164" fontId="8" fillId="4" borderId="2" xfId="0" applyNumberFormat="1" applyFont="1" applyFill="1" applyBorder="1" applyAlignment="1">
      <alignment horizontal="center" vertical="center" wrapText="1"/>
    </xf>
    <xf numFmtId="0" fontId="7" fillId="4" borderId="0" xfId="0" applyFont="1" applyFill="1" applyAlignment="1">
      <alignment horizontal="center" vertical="center" wrapText="1"/>
    </xf>
    <xf numFmtId="0" fontId="5" fillId="4" borderId="0" xfId="0" applyFont="1" applyFill="1" applyAlignment="1">
      <alignment horizontal="center" vertical="center" wrapText="1"/>
    </xf>
    <xf numFmtId="0" fontId="5" fillId="5" borderId="2" xfId="0" applyNumberFormat="1" applyFont="1" applyFill="1" applyBorder="1" applyAlignment="1">
      <alignment horizontal="left" vertical="center" wrapText="1"/>
    </xf>
    <xf numFmtId="0" fontId="5" fillId="5" borderId="2" xfId="0" applyFont="1" applyFill="1" applyBorder="1" applyAlignment="1">
      <alignment horizontal="left" vertical="center" wrapText="1"/>
    </xf>
    <xf numFmtId="0" fontId="7" fillId="5" borderId="2" xfId="0" applyFont="1" applyFill="1" applyBorder="1" applyAlignment="1">
      <alignment horizontal="left" vertical="center" wrapText="1"/>
    </xf>
    <xf numFmtId="165" fontId="5" fillId="3" borderId="2" xfId="0" applyNumberFormat="1" applyFont="1" applyFill="1" applyBorder="1" applyAlignment="1">
      <alignment horizontal="left" vertical="center" wrapText="1"/>
    </xf>
    <xf numFmtId="165" fontId="5" fillId="3" borderId="2" xfId="0" quotePrefix="1" applyNumberFormat="1" applyFont="1" applyFill="1" applyBorder="1" applyAlignment="1">
      <alignment horizontal="center" vertical="center" wrapText="1"/>
    </xf>
    <xf numFmtId="49" fontId="5" fillId="3" borderId="0" xfId="0" quotePrefix="1" applyNumberFormat="1" applyFont="1" applyFill="1" applyBorder="1" applyAlignment="1">
      <alignment horizontal="center" vertical="center" wrapText="1"/>
    </xf>
    <xf numFmtId="164" fontId="6" fillId="6" borderId="0" xfId="0" applyNumberFormat="1" applyFont="1" applyFill="1" applyBorder="1" applyAlignment="1">
      <alignment horizontal="center" vertical="center" wrapText="1"/>
    </xf>
    <xf numFmtId="164" fontId="6" fillId="5" borderId="0" xfId="0" applyNumberFormat="1" applyFont="1" applyFill="1" applyBorder="1" applyAlignment="1">
      <alignment horizontal="center" vertical="center" wrapText="1"/>
    </xf>
    <xf numFmtId="14" fontId="5" fillId="4" borderId="0" xfId="0" applyNumberFormat="1" applyFont="1" applyFill="1" applyBorder="1" applyAlignment="1">
      <alignment horizontal="center" vertical="center" wrapText="1"/>
    </xf>
    <xf numFmtId="0" fontId="6" fillId="4" borderId="0" xfId="0" applyNumberFormat="1" applyFont="1" applyFill="1" applyBorder="1" applyAlignment="1">
      <alignment horizontal="left" vertical="center" wrapText="1"/>
    </xf>
    <xf numFmtId="0" fontId="6" fillId="4" borderId="0" xfId="0" applyNumberFormat="1" applyFont="1" applyFill="1" applyBorder="1" applyAlignment="1">
      <alignment horizontal="center" vertical="center" wrapText="1"/>
    </xf>
    <xf numFmtId="0" fontId="6" fillId="9" borderId="0" xfId="0" applyNumberFormat="1" applyFont="1" applyFill="1" applyBorder="1" applyAlignment="1">
      <alignment horizontal="left" vertical="center" wrapText="1"/>
    </xf>
    <xf numFmtId="0" fontId="6" fillId="9" borderId="0" xfId="0" applyNumberFormat="1" applyFont="1" applyFill="1" applyBorder="1" applyAlignment="1">
      <alignment horizontal="center" vertical="center" wrapText="1"/>
    </xf>
    <xf numFmtId="0" fontId="6" fillId="4" borderId="2" xfId="0" applyNumberFormat="1" applyFont="1" applyFill="1" applyBorder="1" applyAlignment="1">
      <alignment horizontal="left" vertical="center" wrapText="1"/>
    </xf>
    <xf numFmtId="166" fontId="5" fillId="3" borderId="5" xfId="1" applyNumberFormat="1" applyFont="1" applyFill="1" applyBorder="1" applyAlignment="1">
      <alignment horizontal="center" vertical="center" wrapText="1"/>
    </xf>
    <xf numFmtId="164" fontId="17" fillId="3" borderId="2" xfId="0" applyNumberFormat="1" applyFont="1" applyFill="1" applyBorder="1" applyAlignment="1">
      <alignment horizontal="center" vertical="center" wrapText="1"/>
    </xf>
    <xf numFmtId="0" fontId="7" fillId="3" borderId="2" xfId="0" applyNumberFormat="1" applyFont="1" applyFill="1" applyBorder="1" applyAlignment="1">
      <alignment horizontal="center"/>
    </xf>
    <xf numFmtId="0" fontId="7" fillId="3" borderId="4" xfId="0" applyFont="1" applyFill="1" applyBorder="1" applyAlignment="1">
      <alignment horizontal="center" vertical="center" wrapText="1"/>
    </xf>
    <xf numFmtId="0" fontId="13" fillId="3" borderId="0" xfId="0" applyFont="1" applyFill="1"/>
    <xf numFmtId="0" fontId="7" fillId="3" borderId="2" xfId="0" applyNumberFormat="1" applyFont="1" applyFill="1" applyBorder="1" applyAlignment="1">
      <alignment horizontal="center" vertical="center"/>
    </xf>
    <xf numFmtId="0" fontId="7" fillId="3" borderId="8" xfId="0" applyFont="1" applyFill="1" applyBorder="1" applyAlignment="1">
      <alignment horizontal="center" vertical="center" wrapText="1"/>
    </xf>
    <xf numFmtId="0" fontId="7" fillId="3" borderId="5" xfId="0" applyNumberFormat="1" applyFont="1" applyFill="1" applyBorder="1" applyAlignment="1">
      <alignment horizontal="center" vertical="center" wrapText="1"/>
    </xf>
    <xf numFmtId="0" fontId="20" fillId="4" borderId="5" xfId="0" applyFont="1" applyFill="1" applyBorder="1" applyAlignment="1">
      <alignment horizontal="center" vertical="center"/>
    </xf>
    <xf numFmtId="1" fontId="20" fillId="4" borderId="5" xfId="0" applyNumberFormat="1" applyFont="1" applyFill="1" applyBorder="1" applyAlignment="1">
      <alignment horizontal="center" vertical="center"/>
    </xf>
    <xf numFmtId="1" fontId="20" fillId="4" borderId="5" xfId="0" applyNumberFormat="1" applyFont="1" applyFill="1" applyBorder="1" applyAlignment="1">
      <alignment horizontal="center" vertical="center" wrapText="1"/>
    </xf>
    <xf numFmtId="0" fontId="20" fillId="4" borderId="5"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5" xfId="0" applyNumberFormat="1" applyFont="1" applyFill="1" applyBorder="1" applyAlignment="1">
      <alignment horizontal="center" vertical="center" wrapText="1"/>
    </xf>
    <xf numFmtId="0" fontId="20" fillId="3" borderId="2" xfId="0" applyNumberFormat="1" applyFont="1" applyFill="1" applyBorder="1" applyAlignment="1">
      <alignment horizontal="center" vertical="center"/>
    </xf>
    <xf numFmtId="0" fontId="21" fillId="0" borderId="0" xfId="0" applyFont="1"/>
    <xf numFmtId="0" fontId="20" fillId="3" borderId="0" xfId="0" applyFont="1" applyFill="1" applyBorder="1" applyAlignment="1">
      <alignment horizontal="center" vertical="center"/>
    </xf>
    <xf numFmtId="14" fontId="7" fillId="3" borderId="2" xfId="0" applyNumberFormat="1" applyFont="1" applyFill="1" applyBorder="1" applyAlignment="1">
      <alignment horizontal="center"/>
    </xf>
    <xf numFmtId="14" fontId="13" fillId="0" borderId="0" xfId="0" applyNumberFormat="1" applyFont="1"/>
    <xf numFmtId="14" fontId="5" fillId="3" borderId="2" xfId="2" quotePrefix="1" applyNumberFormat="1" applyFont="1" applyFill="1" applyBorder="1" applyAlignment="1">
      <alignment horizontal="center" vertical="center" wrapText="1"/>
    </xf>
    <xf numFmtId="14" fontId="8" fillId="3" borderId="2" xfId="0" applyNumberFormat="1" applyFont="1" applyFill="1" applyBorder="1"/>
    <xf numFmtId="0" fontId="18" fillId="3" borderId="0" xfId="0" applyFont="1" applyFill="1" applyAlignment="1">
      <alignment horizontal="center" vertical="center"/>
    </xf>
    <xf numFmtId="49" fontId="16" fillId="3" borderId="2" xfId="0" quotePrefix="1" applyNumberFormat="1" applyFont="1" applyFill="1" applyBorder="1" applyAlignment="1">
      <alignment horizontal="center" vertical="center" wrapText="1"/>
    </xf>
    <xf numFmtId="164" fontId="16" fillId="6" borderId="2" xfId="0" applyNumberFormat="1" applyFont="1" applyFill="1" applyBorder="1" applyAlignment="1">
      <alignment horizontal="center" vertical="center" wrapText="1"/>
    </xf>
    <xf numFmtId="164" fontId="16" fillId="5" borderId="2" xfId="0" applyNumberFormat="1"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5" xfId="0" applyFont="1" applyFill="1" applyBorder="1" applyAlignment="1">
      <alignment horizontal="center" vertical="center" wrapText="1"/>
    </xf>
    <xf numFmtId="49" fontId="16" fillId="3" borderId="5" xfId="0" quotePrefix="1" applyNumberFormat="1" applyFont="1" applyFill="1" applyBorder="1" applyAlignment="1">
      <alignment horizontal="center" vertical="center" wrapText="1"/>
    </xf>
    <xf numFmtId="0" fontId="16" fillId="3" borderId="5" xfId="0" applyNumberFormat="1" applyFont="1" applyFill="1" applyBorder="1" applyAlignment="1">
      <alignment horizontal="center" vertical="center" wrapText="1"/>
    </xf>
    <xf numFmtId="0" fontId="3" fillId="3" borderId="0" xfId="0" applyFont="1" applyFill="1"/>
    <xf numFmtId="14" fontId="5" fillId="3" borderId="7" xfId="0" quotePrefix="1" applyNumberFormat="1" applyFont="1" applyFill="1" applyBorder="1" applyAlignment="1">
      <alignment horizontal="center" vertical="center" wrapText="1"/>
    </xf>
    <xf numFmtId="0" fontId="19" fillId="3" borderId="0" xfId="0" applyFont="1" applyFill="1"/>
    <xf numFmtId="0" fontId="19" fillId="4" borderId="0" xfId="0" applyFont="1" applyFill="1"/>
    <xf numFmtId="0" fontId="19" fillId="3" borderId="2"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7" fillId="4" borderId="2" xfId="0" applyFont="1" applyFill="1" applyBorder="1" applyAlignment="1">
      <alignment horizontal="left" vertical="center" wrapText="1"/>
    </xf>
    <xf numFmtId="0" fontId="5" fillId="0" borderId="0" xfId="0" applyFont="1"/>
    <xf numFmtId="0" fontId="7" fillId="0" borderId="0" xfId="0" applyFont="1" applyAlignment="1">
      <alignment horizontal="center"/>
    </xf>
    <xf numFmtId="0" fontId="8" fillId="0" borderId="0" xfId="0" applyFont="1"/>
    <xf numFmtId="0" fontId="8" fillId="3" borderId="0" xfId="0" applyFont="1" applyFill="1"/>
    <xf numFmtId="0" fontId="8" fillId="3" borderId="0" xfId="0" applyNumberFormat="1" applyFont="1" applyFill="1" applyAlignment="1">
      <alignment horizontal="center"/>
    </xf>
    <xf numFmtId="0" fontId="8" fillId="0" borderId="0" xfId="0" applyNumberFormat="1" applyFont="1" applyAlignment="1">
      <alignment horizontal="center"/>
    </xf>
    <xf numFmtId="0" fontId="16" fillId="3" borderId="0" xfId="0" applyNumberFormat="1" applyFont="1" applyFill="1" applyBorder="1" applyAlignment="1">
      <alignment horizontal="center" vertical="center" wrapText="1"/>
    </xf>
    <xf numFmtId="0" fontId="17" fillId="4" borderId="2" xfId="0" applyNumberFormat="1" applyFont="1" applyFill="1" applyBorder="1" applyAlignment="1">
      <alignment horizontal="center" vertical="center" wrapText="1"/>
    </xf>
    <xf numFmtId="0" fontId="17" fillId="3" borderId="2" xfId="0" applyNumberFormat="1" applyFont="1" applyFill="1" applyBorder="1" applyAlignment="1">
      <alignment horizontal="center" vertical="center" wrapText="1"/>
    </xf>
    <xf numFmtId="0" fontId="16" fillId="7"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7" fillId="0" borderId="2" xfId="0" applyFont="1" applyBorder="1" applyAlignment="1">
      <alignment horizontal="center" vertical="center" wrapText="1"/>
    </xf>
    <xf numFmtId="0" fontId="22" fillId="3" borderId="2"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7" fillId="4" borderId="2" xfId="0" applyFont="1" applyFill="1" applyBorder="1" applyAlignment="1">
      <alignment vertical="center" wrapText="1"/>
    </xf>
    <xf numFmtId="0" fontId="14" fillId="4" borderId="0" xfId="0" applyFont="1" applyFill="1" applyAlignment="1">
      <alignment vertical="center" wrapText="1"/>
    </xf>
    <xf numFmtId="0" fontId="14" fillId="4" borderId="2" xfId="0" applyFont="1" applyFill="1" applyBorder="1" applyAlignment="1">
      <alignment horizontal="left" vertical="center" wrapText="1"/>
    </xf>
    <xf numFmtId="0" fontId="16" fillId="4" borderId="2" xfId="0" applyFont="1" applyFill="1" applyBorder="1" applyAlignment="1">
      <alignment horizontal="left" vertical="center" wrapText="1"/>
    </xf>
    <xf numFmtId="0" fontId="23" fillId="4" borderId="2" xfId="0" applyFont="1" applyFill="1" applyBorder="1" applyAlignment="1">
      <alignment horizontal="left" vertical="center" wrapText="1"/>
    </xf>
    <xf numFmtId="0" fontId="5" fillId="4" borderId="2" xfId="2" applyNumberFormat="1" applyFont="1" applyFill="1" applyBorder="1" applyAlignment="1">
      <alignment horizontal="left" vertical="center" wrapText="1"/>
    </xf>
    <xf numFmtId="0" fontId="5" fillId="3" borderId="8" xfId="0" applyFont="1" applyFill="1" applyBorder="1" applyAlignment="1">
      <alignment horizontal="center" vertical="center" wrapText="1"/>
    </xf>
    <xf numFmtId="0" fontId="12" fillId="4" borderId="2" xfId="0" applyFont="1" applyFill="1" applyBorder="1" applyAlignment="1">
      <alignment horizontal="left" vertical="center" wrapText="1"/>
    </xf>
    <xf numFmtId="0" fontId="24" fillId="4" borderId="2" xfId="0" applyFont="1" applyFill="1" applyBorder="1" applyAlignment="1">
      <alignment horizontal="left" vertical="center" wrapText="1"/>
    </xf>
  </cellXfs>
  <cellStyles count="6">
    <cellStyle name="Comma" xfId="1" builtinId="3"/>
    <cellStyle name="Comma 2" xfId="5"/>
    <cellStyle name="Good" xfId="3" builtinId="26"/>
    <cellStyle name="Normal" xfId="0" builtinId="0"/>
    <cellStyle name="Normal 2" xfId="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HAO\NHAN%20SU\H&#7906;P%20&#272;&#7890;NG%20LAO%20&#272;&#7896;NG\HOP%20DONG%20KY%20MOI%20NAM%202018\DS%20NHAN%20SU%20TONG%20NAM%20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HAO\NHAN%20SU\H&#7906;P%20&#272;&#7890;NG%20LAO%20&#272;&#7896;NG\HOP%20DONG%20KY%20MOI%20NAM%202018\HOP%20DONG%20VINH%20LONG\DS%20NHAN%20SU%20TONG%20NAM%202018%20-%20V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THAO\NHAN%20SU\H&#7906;P%20&#272;&#7890;NG%20LAO%20&#272;&#7896;NG\C&#258;N%20TIN\H&#7906;P%20&#272;&#7890;NG%20C&#258;N%20TIN%202018\DS%20NHAN%20SU%20CAN%20TIN%20201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THANH\PHUC\DS%20KSK%20NHAN%20VIEN%20NAM%2020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S NHAN SU"/>
      <sheetName val="THU VIEC"/>
      <sheetName val="1 NAM"/>
      <sheetName val="THOI VIEC"/>
      <sheetName val="CĂN TIN 1N"/>
      <sheetName val="C.TIN 1N-VL"/>
      <sheetName val="BBTTNL"/>
      <sheetName val="TĂNG - GIAM LƯƠNG"/>
      <sheetName val="TANG LUONG T9"/>
      <sheetName val="THOI VU"/>
      <sheetName val="HUU TRI"/>
    </sheetNames>
    <sheetDataSet>
      <sheetData sheetId="0">
        <row r="2">
          <cell r="G2">
            <v>2018</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S NHAN SU"/>
      <sheetName val="THU VIEC"/>
      <sheetName val="1 NAM"/>
      <sheetName val="TV2T HUONG 100 LUONG"/>
      <sheetName val="THOI VIEC"/>
      <sheetName val="PL LUONG"/>
      <sheetName val="HUU TRI"/>
      <sheetName val="KTH"/>
      <sheetName val="BTG"/>
      <sheetName val="TVT 1T"/>
    </sheetNames>
    <sheetDataSet>
      <sheetData sheetId="0">
        <row r="1">
          <cell r="G1">
            <v>2018</v>
          </cell>
        </row>
        <row r="9">
          <cell r="G9">
            <v>25</v>
          </cell>
        </row>
      </sheetData>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T.VIEC"/>
      <sheetName val="1NAM"/>
      <sheetName val="2NAM"/>
      <sheetName val="THOI VIEC"/>
      <sheetName val="TONG HOP"/>
      <sheetName val="NS VL"/>
    </sheetNames>
    <sheetDataSet>
      <sheetData sheetId="0"/>
      <sheetData sheetId="1"/>
      <sheetData sheetId="2"/>
      <sheetData sheetId="3"/>
      <sheetData sheetId="4">
        <row r="1">
          <cell r="F1">
            <v>2018</v>
          </cell>
        </row>
      </sheetData>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2">
          <cell r="G2">
            <v>2018</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N382"/>
  <sheetViews>
    <sheetView tabSelected="1" topLeftCell="A151" workbookViewId="0">
      <selection activeCell="C145" sqref="C145"/>
    </sheetView>
  </sheetViews>
  <sheetFormatPr defaultColWidth="9" defaultRowHeight="15"/>
  <cols>
    <col min="1" max="1" width="5.85546875" style="1" customWidth="1"/>
    <col min="2" max="2" width="6.140625" style="1" customWidth="1"/>
    <col min="3" max="3" width="21.5703125" style="2" customWidth="1"/>
    <col min="4" max="6" width="6.85546875" style="1" hidden="1" customWidth="1"/>
    <col min="7" max="8" width="7.42578125" style="1" hidden="1" customWidth="1"/>
    <col min="9" max="9" width="13.42578125" style="1" hidden="1" customWidth="1"/>
    <col min="10" max="10" width="13.28515625" style="1" hidden="1" customWidth="1"/>
    <col min="11" max="12" width="5.140625" style="1" hidden="1" customWidth="1"/>
    <col min="13" max="13" width="7.28515625" style="1" hidden="1" customWidth="1"/>
    <col min="14" max="14" width="13.140625" style="1" hidden="1" customWidth="1"/>
    <col min="15" max="15" width="38.5703125" style="1" hidden="1" customWidth="1"/>
    <col min="16" max="16" width="13.28515625" style="1" hidden="1" customWidth="1"/>
    <col min="17" max="17" width="23.5703125" style="249" customWidth="1"/>
    <col min="18" max="18" width="19.85546875" style="1" customWidth="1"/>
    <col min="19" max="19" width="13.28515625" style="1" customWidth="1"/>
    <col min="20" max="20" width="8.42578125" style="1" customWidth="1"/>
    <col min="21" max="21" width="8.85546875" style="1" hidden="1" customWidth="1"/>
    <col min="22" max="22" width="10.7109375" style="3" hidden="1" customWidth="1"/>
    <col min="23" max="23" width="14.42578125" style="1" hidden="1" customWidth="1"/>
    <col min="24" max="24" width="14.140625" style="199" hidden="1" customWidth="1"/>
    <col min="25" max="25" width="14" style="199" hidden="1" customWidth="1"/>
    <col min="26" max="30" width="14.140625" style="4" hidden="1" customWidth="1"/>
    <col min="31" max="31" width="11.85546875" style="200" hidden="1" customWidth="1"/>
    <col min="32" max="32" width="13.140625" style="201" hidden="1" customWidth="1"/>
    <col min="33" max="33" width="13.28515625" style="5" hidden="1" customWidth="1"/>
    <col min="34" max="34" width="13" style="5" hidden="1" customWidth="1"/>
    <col min="35" max="35" width="13.140625" style="5" hidden="1" customWidth="1"/>
    <col min="36" max="36" width="12.7109375" style="5" hidden="1" customWidth="1"/>
    <col min="37" max="37" width="13.5703125" style="5" hidden="1" customWidth="1"/>
    <col min="38" max="38" width="14.140625" style="5" hidden="1" customWidth="1"/>
    <col min="39" max="39" width="12.140625" style="5" hidden="1" customWidth="1"/>
    <col min="40" max="40" width="11.85546875" style="6" hidden="1" customWidth="1"/>
    <col min="41" max="41" width="16" style="5" hidden="1" customWidth="1"/>
    <col min="42" max="42" width="10.7109375" style="6" hidden="1" customWidth="1"/>
    <col min="43" max="43" width="15.140625" style="3" hidden="1" customWidth="1"/>
    <col min="44" max="44" width="9.42578125" style="1" hidden="1" customWidth="1"/>
    <col min="45" max="45" width="9.140625" style="6" hidden="1" customWidth="1"/>
    <col min="46" max="47" width="9" style="1" hidden="1" customWidth="1"/>
    <col min="48" max="48" width="24.5703125" style="1" hidden="1" customWidth="1"/>
    <col min="49" max="49" width="75.5703125" style="1" hidden="1" customWidth="1"/>
    <col min="50" max="50" width="8" style="1" hidden="1" customWidth="1"/>
    <col min="51" max="51" width="8.5703125" style="1" hidden="1" customWidth="1"/>
    <col min="52" max="52" width="17" style="1" hidden="1" customWidth="1"/>
    <col min="53" max="53" width="44.5703125" style="1" hidden="1" customWidth="1"/>
    <col min="54" max="54" width="34" style="1" hidden="1" customWidth="1"/>
    <col min="55" max="55" width="9" style="1" hidden="1" customWidth="1"/>
    <col min="56" max="56" width="14.7109375" style="1" hidden="1" customWidth="1"/>
    <col min="57" max="57" width="21.28515625" style="1" hidden="1" customWidth="1"/>
    <col min="58" max="58" width="11.28515625" style="1" hidden="1" customWidth="1"/>
    <col min="59" max="59" width="19" style="1" hidden="1" customWidth="1"/>
    <col min="60" max="60" width="20.28515625" style="1" hidden="1" customWidth="1"/>
    <col min="61" max="61" width="40.140625" style="1" hidden="1" customWidth="1"/>
    <col min="62" max="62" width="11.85546875" style="1" hidden="1" customWidth="1"/>
    <col min="63" max="63" width="11.28515625" style="1" hidden="1" customWidth="1"/>
    <col min="64" max="65" width="9" style="1" hidden="1" customWidth="1"/>
    <col min="66" max="66" width="21.7109375" style="1" hidden="1" customWidth="1"/>
    <col min="67" max="67" width="18.85546875" style="1" hidden="1" customWidth="1"/>
    <col min="68" max="68" width="41.5703125" style="7" hidden="1" customWidth="1"/>
    <col min="249" max="249" width="5.85546875" customWidth="1"/>
    <col min="250" max="250" width="6.140625" customWidth="1"/>
    <col min="251" max="251" width="21.5703125" customWidth="1"/>
    <col min="252" max="254" width="6.85546875" customWidth="1"/>
    <col min="255" max="256" width="7.42578125" customWidth="1"/>
    <col min="257" max="257" width="13.42578125" customWidth="1"/>
    <col min="258" max="258" width="13.28515625" customWidth="1"/>
    <col min="259" max="260" width="5.140625" customWidth="1"/>
    <col min="261" max="261" width="7.28515625" customWidth="1"/>
    <col min="262" max="262" width="13.140625" customWidth="1"/>
    <col min="263" max="263" width="38.5703125" customWidth="1"/>
    <col min="264" max="264" width="13.28515625" customWidth="1"/>
    <col min="265" max="265" width="23.5703125" customWidth="1"/>
    <col min="266" max="266" width="19.85546875" customWidth="1"/>
    <col min="267" max="267" width="13.28515625" customWidth="1"/>
    <col min="268" max="268" width="8.42578125" customWidth="1"/>
    <col min="269" max="269" width="8.85546875" customWidth="1"/>
    <col min="270" max="270" width="10.7109375" customWidth="1"/>
    <col min="271" max="271" width="14.42578125" customWidth="1"/>
    <col min="272" max="272" width="13.42578125" customWidth="1"/>
    <col min="273" max="273" width="14.85546875" customWidth="1"/>
    <col min="274" max="274" width="11.7109375" customWidth="1"/>
    <col min="275" max="275" width="11.140625" customWidth="1"/>
    <col min="276" max="277" width="10" customWidth="1"/>
    <col min="278" max="279" width="10.28515625" customWidth="1"/>
    <col min="280" max="287" width="9" customWidth="1"/>
    <col min="288" max="288" width="13.140625" customWidth="1"/>
    <col min="289" max="289" width="13.28515625" customWidth="1"/>
    <col min="290" max="290" width="13" customWidth="1"/>
    <col min="291" max="291" width="13.140625" customWidth="1"/>
    <col min="292" max="292" width="12.7109375" customWidth="1"/>
    <col min="293" max="293" width="13.5703125" customWidth="1"/>
    <col min="294" max="294" width="14.140625" customWidth="1"/>
    <col min="295" max="295" width="12.140625" customWidth="1"/>
    <col min="296" max="296" width="11.85546875" customWidth="1"/>
    <col min="297" max="297" width="16" customWidth="1"/>
    <col min="298" max="298" width="10.7109375" customWidth="1"/>
    <col min="299" max="299" width="15.140625" customWidth="1"/>
    <col min="300" max="300" width="9.42578125" customWidth="1"/>
    <col min="301" max="301" width="9.140625" customWidth="1"/>
    <col min="302" max="303" width="9" customWidth="1"/>
    <col min="304" max="304" width="24.5703125" customWidth="1"/>
    <col min="305" max="305" width="75.5703125" customWidth="1"/>
    <col min="306" max="306" width="8" customWidth="1"/>
    <col min="307" max="307" width="8.5703125" customWidth="1"/>
    <col min="308" max="308" width="17" customWidth="1"/>
    <col min="309" max="309" width="44.5703125" customWidth="1"/>
    <col min="310" max="310" width="34" customWidth="1"/>
    <col min="311" max="311" width="9" customWidth="1"/>
    <col min="312" max="312" width="14.7109375" customWidth="1"/>
    <col min="313" max="313" width="21.28515625" customWidth="1"/>
    <col min="314" max="314" width="11.28515625" customWidth="1"/>
    <col min="315" max="315" width="19" customWidth="1"/>
    <col min="316" max="316" width="20.28515625" customWidth="1"/>
    <col min="317" max="317" width="40.140625" customWidth="1"/>
    <col min="318" max="318" width="11.85546875" customWidth="1"/>
    <col min="319" max="319" width="11.28515625" customWidth="1"/>
    <col min="320" max="321" width="9" customWidth="1"/>
    <col min="322" max="322" width="21.7109375" customWidth="1"/>
    <col min="323" max="323" width="18.85546875" customWidth="1"/>
    <col min="324" max="324" width="41.5703125" customWidth="1"/>
    <col min="505" max="505" width="5.85546875" customWidth="1"/>
    <col min="506" max="506" width="6.140625" customWidth="1"/>
    <col min="507" max="507" width="21.5703125" customWidth="1"/>
    <col min="508" max="510" width="6.85546875" customWidth="1"/>
    <col min="511" max="512" width="7.42578125" customWidth="1"/>
    <col min="513" max="513" width="13.42578125" customWidth="1"/>
    <col min="514" max="514" width="13.28515625" customWidth="1"/>
    <col min="515" max="516" width="5.140625" customWidth="1"/>
    <col min="517" max="517" width="7.28515625" customWidth="1"/>
    <col min="518" max="518" width="13.140625" customWidth="1"/>
    <col min="519" max="519" width="38.5703125" customWidth="1"/>
    <col min="520" max="520" width="13.28515625" customWidth="1"/>
    <col min="521" max="521" width="23.5703125" customWidth="1"/>
    <col min="522" max="522" width="19.85546875" customWidth="1"/>
    <col min="523" max="523" width="13.28515625" customWidth="1"/>
    <col min="524" max="524" width="8.42578125" customWidth="1"/>
    <col min="525" max="525" width="8.85546875" customWidth="1"/>
    <col min="526" max="526" width="10.7109375" customWidth="1"/>
    <col min="527" max="527" width="14.42578125" customWidth="1"/>
    <col min="528" max="528" width="13.42578125" customWidth="1"/>
    <col min="529" max="529" width="14.85546875" customWidth="1"/>
    <col min="530" max="530" width="11.7109375" customWidth="1"/>
    <col min="531" max="531" width="11.140625" customWidth="1"/>
    <col min="532" max="533" width="10" customWidth="1"/>
    <col min="534" max="535" width="10.28515625" customWidth="1"/>
    <col min="536" max="543" width="9" customWidth="1"/>
    <col min="544" max="544" width="13.140625" customWidth="1"/>
    <col min="545" max="545" width="13.28515625" customWidth="1"/>
    <col min="546" max="546" width="13" customWidth="1"/>
    <col min="547" max="547" width="13.140625" customWidth="1"/>
    <col min="548" max="548" width="12.7109375" customWidth="1"/>
    <col min="549" max="549" width="13.5703125" customWidth="1"/>
    <col min="550" max="550" width="14.140625" customWidth="1"/>
    <col min="551" max="551" width="12.140625" customWidth="1"/>
    <col min="552" max="552" width="11.85546875" customWidth="1"/>
    <col min="553" max="553" width="16" customWidth="1"/>
    <col min="554" max="554" width="10.7109375" customWidth="1"/>
    <col min="555" max="555" width="15.140625" customWidth="1"/>
    <col min="556" max="556" width="9.42578125" customWidth="1"/>
    <col min="557" max="557" width="9.140625" customWidth="1"/>
    <col min="558" max="559" width="9" customWidth="1"/>
    <col min="560" max="560" width="24.5703125" customWidth="1"/>
    <col min="561" max="561" width="75.5703125" customWidth="1"/>
    <col min="562" max="562" width="8" customWidth="1"/>
    <col min="563" max="563" width="8.5703125" customWidth="1"/>
    <col min="564" max="564" width="17" customWidth="1"/>
    <col min="565" max="565" width="44.5703125" customWidth="1"/>
    <col min="566" max="566" width="34" customWidth="1"/>
    <col min="567" max="567" width="9" customWidth="1"/>
    <col min="568" max="568" width="14.7109375" customWidth="1"/>
    <col min="569" max="569" width="21.28515625" customWidth="1"/>
    <col min="570" max="570" width="11.28515625" customWidth="1"/>
    <col min="571" max="571" width="19" customWidth="1"/>
    <col min="572" max="572" width="20.28515625" customWidth="1"/>
    <col min="573" max="573" width="40.140625" customWidth="1"/>
    <col min="574" max="574" width="11.85546875" customWidth="1"/>
    <col min="575" max="575" width="11.28515625" customWidth="1"/>
    <col min="576" max="577" width="9" customWidth="1"/>
    <col min="578" max="578" width="21.7109375" customWidth="1"/>
    <col min="579" max="579" width="18.85546875" customWidth="1"/>
    <col min="580" max="580" width="41.5703125" customWidth="1"/>
    <col min="761" max="761" width="5.85546875" customWidth="1"/>
    <col min="762" max="762" width="6.140625" customWidth="1"/>
    <col min="763" max="763" width="21.5703125" customWidth="1"/>
    <col min="764" max="766" width="6.85546875" customWidth="1"/>
    <col min="767" max="768" width="7.42578125" customWidth="1"/>
    <col min="769" max="769" width="13.42578125" customWidth="1"/>
    <col min="770" max="770" width="13.28515625" customWidth="1"/>
    <col min="771" max="772" width="5.140625" customWidth="1"/>
    <col min="773" max="773" width="7.28515625" customWidth="1"/>
    <col min="774" max="774" width="13.140625" customWidth="1"/>
    <col min="775" max="775" width="38.5703125" customWidth="1"/>
    <col min="776" max="776" width="13.28515625" customWidth="1"/>
    <col min="777" max="777" width="23.5703125" customWidth="1"/>
    <col min="778" max="778" width="19.85546875" customWidth="1"/>
    <col min="779" max="779" width="13.28515625" customWidth="1"/>
    <col min="780" max="780" width="8.42578125" customWidth="1"/>
    <col min="781" max="781" width="8.85546875" customWidth="1"/>
    <col min="782" max="782" width="10.7109375" customWidth="1"/>
    <col min="783" max="783" width="14.42578125" customWidth="1"/>
    <col min="784" max="784" width="13.42578125" customWidth="1"/>
    <col min="785" max="785" width="14.85546875" customWidth="1"/>
    <col min="786" max="786" width="11.7109375" customWidth="1"/>
    <col min="787" max="787" width="11.140625" customWidth="1"/>
    <col min="788" max="789" width="10" customWidth="1"/>
    <col min="790" max="791" width="10.28515625" customWidth="1"/>
    <col min="792" max="799" width="9" customWidth="1"/>
    <col min="800" max="800" width="13.140625" customWidth="1"/>
    <col min="801" max="801" width="13.28515625" customWidth="1"/>
    <col min="802" max="802" width="13" customWidth="1"/>
    <col min="803" max="803" width="13.140625" customWidth="1"/>
    <col min="804" max="804" width="12.7109375" customWidth="1"/>
    <col min="805" max="805" width="13.5703125" customWidth="1"/>
    <col min="806" max="806" width="14.140625" customWidth="1"/>
    <col min="807" max="807" width="12.140625" customWidth="1"/>
    <col min="808" max="808" width="11.85546875" customWidth="1"/>
    <col min="809" max="809" width="16" customWidth="1"/>
    <col min="810" max="810" width="10.7109375" customWidth="1"/>
    <col min="811" max="811" width="15.140625" customWidth="1"/>
    <col min="812" max="812" width="9.42578125" customWidth="1"/>
    <col min="813" max="813" width="9.140625" customWidth="1"/>
    <col min="814" max="815" width="9" customWidth="1"/>
    <col min="816" max="816" width="24.5703125" customWidth="1"/>
    <col min="817" max="817" width="75.5703125" customWidth="1"/>
    <col min="818" max="818" width="8" customWidth="1"/>
    <col min="819" max="819" width="8.5703125" customWidth="1"/>
    <col min="820" max="820" width="17" customWidth="1"/>
    <col min="821" max="821" width="44.5703125" customWidth="1"/>
    <col min="822" max="822" width="34" customWidth="1"/>
    <col min="823" max="823" width="9" customWidth="1"/>
    <col min="824" max="824" width="14.7109375" customWidth="1"/>
    <col min="825" max="825" width="21.28515625" customWidth="1"/>
    <col min="826" max="826" width="11.28515625" customWidth="1"/>
    <col min="827" max="827" width="19" customWidth="1"/>
    <col min="828" max="828" width="20.28515625" customWidth="1"/>
    <col min="829" max="829" width="40.140625" customWidth="1"/>
    <col min="830" max="830" width="11.85546875" customWidth="1"/>
    <col min="831" max="831" width="11.28515625" customWidth="1"/>
    <col min="832" max="833" width="9" customWidth="1"/>
    <col min="834" max="834" width="21.7109375" customWidth="1"/>
    <col min="835" max="835" width="18.85546875" customWidth="1"/>
    <col min="836" max="836" width="41.5703125" customWidth="1"/>
    <col min="1017" max="1017" width="5.85546875" customWidth="1"/>
    <col min="1018" max="1018" width="6.140625" customWidth="1"/>
    <col min="1019" max="1019" width="21.5703125" customWidth="1"/>
    <col min="1020" max="1022" width="6.85546875" customWidth="1"/>
    <col min="1023" max="1024" width="7.42578125" customWidth="1"/>
    <col min="1025" max="1025" width="13.42578125" customWidth="1"/>
    <col min="1026" max="1026" width="13.28515625" customWidth="1"/>
    <col min="1027" max="1028" width="5.140625" customWidth="1"/>
    <col min="1029" max="1029" width="7.28515625" customWidth="1"/>
    <col min="1030" max="1030" width="13.140625" customWidth="1"/>
    <col min="1031" max="1031" width="38.5703125" customWidth="1"/>
    <col min="1032" max="1032" width="13.28515625" customWidth="1"/>
    <col min="1033" max="1033" width="23.5703125" customWidth="1"/>
    <col min="1034" max="1034" width="19.85546875" customWidth="1"/>
    <col min="1035" max="1035" width="13.28515625" customWidth="1"/>
    <col min="1036" max="1036" width="8.42578125" customWidth="1"/>
    <col min="1037" max="1037" width="8.85546875" customWidth="1"/>
    <col min="1038" max="1038" width="10.7109375" customWidth="1"/>
    <col min="1039" max="1039" width="14.42578125" customWidth="1"/>
    <col min="1040" max="1040" width="13.42578125" customWidth="1"/>
    <col min="1041" max="1041" width="14.85546875" customWidth="1"/>
    <col min="1042" max="1042" width="11.7109375" customWidth="1"/>
    <col min="1043" max="1043" width="11.140625" customWidth="1"/>
    <col min="1044" max="1045" width="10" customWidth="1"/>
    <col min="1046" max="1047" width="10.28515625" customWidth="1"/>
    <col min="1048" max="1055" width="9" customWidth="1"/>
    <col min="1056" max="1056" width="13.140625" customWidth="1"/>
    <col min="1057" max="1057" width="13.28515625" customWidth="1"/>
    <col min="1058" max="1058" width="13" customWidth="1"/>
    <col min="1059" max="1059" width="13.140625" customWidth="1"/>
    <col min="1060" max="1060" width="12.7109375" customWidth="1"/>
    <col min="1061" max="1061" width="13.5703125" customWidth="1"/>
    <col min="1062" max="1062" width="14.140625" customWidth="1"/>
    <col min="1063" max="1063" width="12.140625" customWidth="1"/>
    <col min="1064" max="1064" width="11.85546875" customWidth="1"/>
    <col min="1065" max="1065" width="16" customWidth="1"/>
    <col min="1066" max="1066" width="10.7109375" customWidth="1"/>
    <col min="1067" max="1067" width="15.140625" customWidth="1"/>
    <col min="1068" max="1068" width="9.42578125" customWidth="1"/>
    <col min="1069" max="1069" width="9.140625" customWidth="1"/>
    <col min="1070" max="1071" width="9" customWidth="1"/>
    <col min="1072" max="1072" width="24.5703125" customWidth="1"/>
    <col min="1073" max="1073" width="75.5703125" customWidth="1"/>
    <col min="1074" max="1074" width="8" customWidth="1"/>
    <col min="1075" max="1075" width="8.5703125" customWidth="1"/>
    <col min="1076" max="1076" width="17" customWidth="1"/>
    <col min="1077" max="1077" width="44.5703125" customWidth="1"/>
    <col min="1078" max="1078" width="34" customWidth="1"/>
    <col min="1079" max="1079" width="9" customWidth="1"/>
    <col min="1080" max="1080" width="14.7109375" customWidth="1"/>
    <col min="1081" max="1081" width="21.28515625" customWidth="1"/>
    <col min="1082" max="1082" width="11.28515625" customWidth="1"/>
    <col min="1083" max="1083" width="19" customWidth="1"/>
    <col min="1084" max="1084" width="20.28515625" customWidth="1"/>
    <col min="1085" max="1085" width="40.140625" customWidth="1"/>
    <col min="1086" max="1086" width="11.85546875" customWidth="1"/>
    <col min="1087" max="1087" width="11.28515625" customWidth="1"/>
    <col min="1088" max="1089" width="9" customWidth="1"/>
    <col min="1090" max="1090" width="21.7109375" customWidth="1"/>
    <col min="1091" max="1091" width="18.85546875" customWidth="1"/>
    <col min="1092" max="1092" width="41.5703125" customWidth="1"/>
    <col min="1273" max="1273" width="5.85546875" customWidth="1"/>
    <col min="1274" max="1274" width="6.140625" customWidth="1"/>
    <col min="1275" max="1275" width="21.5703125" customWidth="1"/>
    <col min="1276" max="1278" width="6.85546875" customWidth="1"/>
    <col min="1279" max="1280" width="7.42578125" customWidth="1"/>
    <col min="1281" max="1281" width="13.42578125" customWidth="1"/>
    <col min="1282" max="1282" width="13.28515625" customWidth="1"/>
    <col min="1283" max="1284" width="5.140625" customWidth="1"/>
    <col min="1285" max="1285" width="7.28515625" customWidth="1"/>
    <col min="1286" max="1286" width="13.140625" customWidth="1"/>
    <col min="1287" max="1287" width="38.5703125" customWidth="1"/>
    <col min="1288" max="1288" width="13.28515625" customWidth="1"/>
    <col min="1289" max="1289" width="23.5703125" customWidth="1"/>
    <col min="1290" max="1290" width="19.85546875" customWidth="1"/>
    <col min="1291" max="1291" width="13.28515625" customWidth="1"/>
    <col min="1292" max="1292" width="8.42578125" customWidth="1"/>
    <col min="1293" max="1293" width="8.85546875" customWidth="1"/>
    <col min="1294" max="1294" width="10.7109375" customWidth="1"/>
    <col min="1295" max="1295" width="14.42578125" customWidth="1"/>
    <col min="1296" max="1296" width="13.42578125" customWidth="1"/>
    <col min="1297" max="1297" width="14.85546875" customWidth="1"/>
    <col min="1298" max="1298" width="11.7109375" customWidth="1"/>
    <col min="1299" max="1299" width="11.140625" customWidth="1"/>
    <col min="1300" max="1301" width="10" customWidth="1"/>
    <col min="1302" max="1303" width="10.28515625" customWidth="1"/>
    <col min="1304" max="1311" width="9" customWidth="1"/>
    <col min="1312" max="1312" width="13.140625" customWidth="1"/>
    <col min="1313" max="1313" width="13.28515625" customWidth="1"/>
    <col min="1314" max="1314" width="13" customWidth="1"/>
    <col min="1315" max="1315" width="13.140625" customWidth="1"/>
    <col min="1316" max="1316" width="12.7109375" customWidth="1"/>
    <col min="1317" max="1317" width="13.5703125" customWidth="1"/>
    <col min="1318" max="1318" width="14.140625" customWidth="1"/>
    <col min="1319" max="1319" width="12.140625" customWidth="1"/>
    <col min="1320" max="1320" width="11.85546875" customWidth="1"/>
    <col min="1321" max="1321" width="16" customWidth="1"/>
    <col min="1322" max="1322" width="10.7109375" customWidth="1"/>
    <col min="1323" max="1323" width="15.140625" customWidth="1"/>
    <col min="1324" max="1324" width="9.42578125" customWidth="1"/>
    <col min="1325" max="1325" width="9.140625" customWidth="1"/>
    <col min="1326" max="1327" width="9" customWidth="1"/>
    <col min="1328" max="1328" width="24.5703125" customWidth="1"/>
    <col min="1329" max="1329" width="75.5703125" customWidth="1"/>
    <col min="1330" max="1330" width="8" customWidth="1"/>
    <col min="1331" max="1331" width="8.5703125" customWidth="1"/>
    <col min="1332" max="1332" width="17" customWidth="1"/>
    <col min="1333" max="1333" width="44.5703125" customWidth="1"/>
    <col min="1334" max="1334" width="34" customWidth="1"/>
    <col min="1335" max="1335" width="9" customWidth="1"/>
    <col min="1336" max="1336" width="14.7109375" customWidth="1"/>
    <col min="1337" max="1337" width="21.28515625" customWidth="1"/>
    <col min="1338" max="1338" width="11.28515625" customWidth="1"/>
    <col min="1339" max="1339" width="19" customWidth="1"/>
    <col min="1340" max="1340" width="20.28515625" customWidth="1"/>
    <col min="1341" max="1341" width="40.140625" customWidth="1"/>
    <col min="1342" max="1342" width="11.85546875" customWidth="1"/>
    <col min="1343" max="1343" width="11.28515625" customWidth="1"/>
    <col min="1344" max="1345" width="9" customWidth="1"/>
    <col min="1346" max="1346" width="21.7109375" customWidth="1"/>
    <col min="1347" max="1347" width="18.85546875" customWidth="1"/>
    <col min="1348" max="1348" width="41.5703125" customWidth="1"/>
    <col min="1529" max="1529" width="5.85546875" customWidth="1"/>
    <col min="1530" max="1530" width="6.140625" customWidth="1"/>
    <col min="1531" max="1531" width="21.5703125" customWidth="1"/>
    <col min="1532" max="1534" width="6.85546875" customWidth="1"/>
    <col min="1535" max="1536" width="7.42578125" customWidth="1"/>
    <col min="1537" max="1537" width="13.42578125" customWidth="1"/>
    <col min="1538" max="1538" width="13.28515625" customWidth="1"/>
    <col min="1539" max="1540" width="5.140625" customWidth="1"/>
    <col min="1541" max="1541" width="7.28515625" customWidth="1"/>
    <col min="1542" max="1542" width="13.140625" customWidth="1"/>
    <col min="1543" max="1543" width="38.5703125" customWidth="1"/>
    <col min="1544" max="1544" width="13.28515625" customWidth="1"/>
    <col min="1545" max="1545" width="23.5703125" customWidth="1"/>
    <col min="1546" max="1546" width="19.85546875" customWidth="1"/>
    <col min="1547" max="1547" width="13.28515625" customWidth="1"/>
    <col min="1548" max="1548" width="8.42578125" customWidth="1"/>
    <col min="1549" max="1549" width="8.85546875" customWidth="1"/>
    <col min="1550" max="1550" width="10.7109375" customWidth="1"/>
    <col min="1551" max="1551" width="14.42578125" customWidth="1"/>
    <col min="1552" max="1552" width="13.42578125" customWidth="1"/>
    <col min="1553" max="1553" width="14.85546875" customWidth="1"/>
    <col min="1554" max="1554" width="11.7109375" customWidth="1"/>
    <col min="1555" max="1555" width="11.140625" customWidth="1"/>
    <col min="1556" max="1557" width="10" customWidth="1"/>
    <col min="1558" max="1559" width="10.28515625" customWidth="1"/>
    <col min="1560" max="1567" width="9" customWidth="1"/>
    <col min="1568" max="1568" width="13.140625" customWidth="1"/>
    <col min="1569" max="1569" width="13.28515625" customWidth="1"/>
    <col min="1570" max="1570" width="13" customWidth="1"/>
    <col min="1571" max="1571" width="13.140625" customWidth="1"/>
    <col min="1572" max="1572" width="12.7109375" customWidth="1"/>
    <col min="1573" max="1573" width="13.5703125" customWidth="1"/>
    <col min="1574" max="1574" width="14.140625" customWidth="1"/>
    <col min="1575" max="1575" width="12.140625" customWidth="1"/>
    <col min="1576" max="1576" width="11.85546875" customWidth="1"/>
    <col min="1577" max="1577" width="16" customWidth="1"/>
    <col min="1578" max="1578" width="10.7109375" customWidth="1"/>
    <col min="1579" max="1579" width="15.140625" customWidth="1"/>
    <col min="1580" max="1580" width="9.42578125" customWidth="1"/>
    <col min="1581" max="1581" width="9.140625" customWidth="1"/>
    <col min="1582" max="1583" width="9" customWidth="1"/>
    <col min="1584" max="1584" width="24.5703125" customWidth="1"/>
    <col min="1585" max="1585" width="75.5703125" customWidth="1"/>
    <col min="1586" max="1586" width="8" customWidth="1"/>
    <col min="1587" max="1587" width="8.5703125" customWidth="1"/>
    <col min="1588" max="1588" width="17" customWidth="1"/>
    <col min="1589" max="1589" width="44.5703125" customWidth="1"/>
    <col min="1590" max="1590" width="34" customWidth="1"/>
    <col min="1591" max="1591" width="9" customWidth="1"/>
    <col min="1592" max="1592" width="14.7109375" customWidth="1"/>
    <col min="1593" max="1593" width="21.28515625" customWidth="1"/>
    <col min="1594" max="1594" width="11.28515625" customWidth="1"/>
    <col min="1595" max="1595" width="19" customWidth="1"/>
    <col min="1596" max="1596" width="20.28515625" customWidth="1"/>
    <col min="1597" max="1597" width="40.140625" customWidth="1"/>
    <col min="1598" max="1598" width="11.85546875" customWidth="1"/>
    <col min="1599" max="1599" width="11.28515625" customWidth="1"/>
    <col min="1600" max="1601" width="9" customWidth="1"/>
    <col min="1602" max="1602" width="21.7109375" customWidth="1"/>
    <col min="1603" max="1603" width="18.85546875" customWidth="1"/>
    <col min="1604" max="1604" width="41.5703125" customWidth="1"/>
    <col min="1785" max="1785" width="5.85546875" customWidth="1"/>
    <col min="1786" max="1786" width="6.140625" customWidth="1"/>
    <col min="1787" max="1787" width="21.5703125" customWidth="1"/>
    <col min="1788" max="1790" width="6.85546875" customWidth="1"/>
    <col min="1791" max="1792" width="7.42578125" customWidth="1"/>
    <col min="1793" max="1793" width="13.42578125" customWidth="1"/>
    <col min="1794" max="1794" width="13.28515625" customWidth="1"/>
    <col min="1795" max="1796" width="5.140625" customWidth="1"/>
    <col min="1797" max="1797" width="7.28515625" customWidth="1"/>
    <col min="1798" max="1798" width="13.140625" customWidth="1"/>
    <col min="1799" max="1799" width="38.5703125" customWidth="1"/>
    <col min="1800" max="1800" width="13.28515625" customWidth="1"/>
    <col min="1801" max="1801" width="23.5703125" customWidth="1"/>
    <col min="1802" max="1802" width="19.85546875" customWidth="1"/>
    <col min="1803" max="1803" width="13.28515625" customWidth="1"/>
    <col min="1804" max="1804" width="8.42578125" customWidth="1"/>
    <col min="1805" max="1805" width="8.85546875" customWidth="1"/>
    <col min="1806" max="1806" width="10.7109375" customWidth="1"/>
    <col min="1807" max="1807" width="14.42578125" customWidth="1"/>
    <col min="1808" max="1808" width="13.42578125" customWidth="1"/>
    <col min="1809" max="1809" width="14.85546875" customWidth="1"/>
    <col min="1810" max="1810" width="11.7109375" customWidth="1"/>
    <col min="1811" max="1811" width="11.140625" customWidth="1"/>
    <col min="1812" max="1813" width="10" customWidth="1"/>
    <col min="1814" max="1815" width="10.28515625" customWidth="1"/>
    <col min="1816" max="1823" width="9" customWidth="1"/>
    <col min="1824" max="1824" width="13.140625" customWidth="1"/>
    <col min="1825" max="1825" width="13.28515625" customWidth="1"/>
    <col min="1826" max="1826" width="13" customWidth="1"/>
    <col min="1827" max="1827" width="13.140625" customWidth="1"/>
    <col min="1828" max="1828" width="12.7109375" customWidth="1"/>
    <col min="1829" max="1829" width="13.5703125" customWidth="1"/>
    <col min="1830" max="1830" width="14.140625" customWidth="1"/>
    <col min="1831" max="1831" width="12.140625" customWidth="1"/>
    <col min="1832" max="1832" width="11.85546875" customWidth="1"/>
    <col min="1833" max="1833" width="16" customWidth="1"/>
    <col min="1834" max="1834" width="10.7109375" customWidth="1"/>
    <col min="1835" max="1835" width="15.140625" customWidth="1"/>
    <col min="1836" max="1836" width="9.42578125" customWidth="1"/>
    <col min="1837" max="1837" width="9.140625" customWidth="1"/>
    <col min="1838" max="1839" width="9" customWidth="1"/>
    <col min="1840" max="1840" width="24.5703125" customWidth="1"/>
    <col min="1841" max="1841" width="75.5703125" customWidth="1"/>
    <col min="1842" max="1842" width="8" customWidth="1"/>
    <col min="1843" max="1843" width="8.5703125" customWidth="1"/>
    <col min="1844" max="1844" width="17" customWidth="1"/>
    <col min="1845" max="1845" width="44.5703125" customWidth="1"/>
    <col min="1846" max="1846" width="34" customWidth="1"/>
    <col min="1847" max="1847" width="9" customWidth="1"/>
    <col min="1848" max="1848" width="14.7109375" customWidth="1"/>
    <col min="1849" max="1849" width="21.28515625" customWidth="1"/>
    <col min="1850" max="1850" width="11.28515625" customWidth="1"/>
    <col min="1851" max="1851" width="19" customWidth="1"/>
    <col min="1852" max="1852" width="20.28515625" customWidth="1"/>
    <col min="1853" max="1853" width="40.140625" customWidth="1"/>
    <col min="1854" max="1854" width="11.85546875" customWidth="1"/>
    <col min="1855" max="1855" width="11.28515625" customWidth="1"/>
    <col min="1856" max="1857" width="9" customWidth="1"/>
    <col min="1858" max="1858" width="21.7109375" customWidth="1"/>
    <col min="1859" max="1859" width="18.85546875" customWidth="1"/>
    <col min="1860" max="1860" width="41.5703125" customWidth="1"/>
    <col min="2041" max="2041" width="5.85546875" customWidth="1"/>
    <col min="2042" max="2042" width="6.140625" customWidth="1"/>
    <col min="2043" max="2043" width="21.5703125" customWidth="1"/>
    <col min="2044" max="2046" width="6.85546875" customWidth="1"/>
    <col min="2047" max="2048" width="7.42578125" customWidth="1"/>
    <col min="2049" max="2049" width="13.42578125" customWidth="1"/>
    <col min="2050" max="2050" width="13.28515625" customWidth="1"/>
    <col min="2051" max="2052" width="5.140625" customWidth="1"/>
    <col min="2053" max="2053" width="7.28515625" customWidth="1"/>
    <col min="2054" max="2054" width="13.140625" customWidth="1"/>
    <col min="2055" max="2055" width="38.5703125" customWidth="1"/>
    <col min="2056" max="2056" width="13.28515625" customWidth="1"/>
    <col min="2057" max="2057" width="23.5703125" customWidth="1"/>
    <col min="2058" max="2058" width="19.85546875" customWidth="1"/>
    <col min="2059" max="2059" width="13.28515625" customWidth="1"/>
    <col min="2060" max="2060" width="8.42578125" customWidth="1"/>
    <col min="2061" max="2061" width="8.85546875" customWidth="1"/>
    <col min="2062" max="2062" width="10.7109375" customWidth="1"/>
    <col min="2063" max="2063" width="14.42578125" customWidth="1"/>
    <col min="2064" max="2064" width="13.42578125" customWidth="1"/>
    <col min="2065" max="2065" width="14.85546875" customWidth="1"/>
    <col min="2066" max="2066" width="11.7109375" customWidth="1"/>
    <col min="2067" max="2067" width="11.140625" customWidth="1"/>
    <col min="2068" max="2069" width="10" customWidth="1"/>
    <col min="2070" max="2071" width="10.28515625" customWidth="1"/>
    <col min="2072" max="2079" width="9" customWidth="1"/>
    <col min="2080" max="2080" width="13.140625" customWidth="1"/>
    <col min="2081" max="2081" width="13.28515625" customWidth="1"/>
    <col min="2082" max="2082" width="13" customWidth="1"/>
    <col min="2083" max="2083" width="13.140625" customWidth="1"/>
    <col min="2084" max="2084" width="12.7109375" customWidth="1"/>
    <col min="2085" max="2085" width="13.5703125" customWidth="1"/>
    <col min="2086" max="2086" width="14.140625" customWidth="1"/>
    <col min="2087" max="2087" width="12.140625" customWidth="1"/>
    <col min="2088" max="2088" width="11.85546875" customWidth="1"/>
    <col min="2089" max="2089" width="16" customWidth="1"/>
    <col min="2090" max="2090" width="10.7109375" customWidth="1"/>
    <col min="2091" max="2091" width="15.140625" customWidth="1"/>
    <col min="2092" max="2092" width="9.42578125" customWidth="1"/>
    <col min="2093" max="2093" width="9.140625" customWidth="1"/>
    <col min="2094" max="2095" width="9" customWidth="1"/>
    <col min="2096" max="2096" width="24.5703125" customWidth="1"/>
    <col min="2097" max="2097" width="75.5703125" customWidth="1"/>
    <col min="2098" max="2098" width="8" customWidth="1"/>
    <col min="2099" max="2099" width="8.5703125" customWidth="1"/>
    <col min="2100" max="2100" width="17" customWidth="1"/>
    <col min="2101" max="2101" width="44.5703125" customWidth="1"/>
    <col min="2102" max="2102" width="34" customWidth="1"/>
    <col min="2103" max="2103" width="9" customWidth="1"/>
    <col min="2104" max="2104" width="14.7109375" customWidth="1"/>
    <col min="2105" max="2105" width="21.28515625" customWidth="1"/>
    <col min="2106" max="2106" width="11.28515625" customWidth="1"/>
    <col min="2107" max="2107" width="19" customWidth="1"/>
    <col min="2108" max="2108" width="20.28515625" customWidth="1"/>
    <col min="2109" max="2109" width="40.140625" customWidth="1"/>
    <col min="2110" max="2110" width="11.85546875" customWidth="1"/>
    <col min="2111" max="2111" width="11.28515625" customWidth="1"/>
    <col min="2112" max="2113" width="9" customWidth="1"/>
    <col min="2114" max="2114" width="21.7109375" customWidth="1"/>
    <col min="2115" max="2115" width="18.85546875" customWidth="1"/>
    <col min="2116" max="2116" width="41.5703125" customWidth="1"/>
    <col min="2297" max="2297" width="5.85546875" customWidth="1"/>
    <col min="2298" max="2298" width="6.140625" customWidth="1"/>
    <col min="2299" max="2299" width="21.5703125" customWidth="1"/>
    <col min="2300" max="2302" width="6.85546875" customWidth="1"/>
    <col min="2303" max="2304" width="7.42578125" customWidth="1"/>
    <col min="2305" max="2305" width="13.42578125" customWidth="1"/>
    <col min="2306" max="2306" width="13.28515625" customWidth="1"/>
    <col min="2307" max="2308" width="5.140625" customWidth="1"/>
    <col min="2309" max="2309" width="7.28515625" customWidth="1"/>
    <col min="2310" max="2310" width="13.140625" customWidth="1"/>
    <col min="2311" max="2311" width="38.5703125" customWidth="1"/>
    <col min="2312" max="2312" width="13.28515625" customWidth="1"/>
    <col min="2313" max="2313" width="23.5703125" customWidth="1"/>
    <col min="2314" max="2314" width="19.85546875" customWidth="1"/>
    <col min="2315" max="2315" width="13.28515625" customWidth="1"/>
    <col min="2316" max="2316" width="8.42578125" customWidth="1"/>
    <col min="2317" max="2317" width="8.85546875" customWidth="1"/>
    <col min="2318" max="2318" width="10.7109375" customWidth="1"/>
    <col min="2319" max="2319" width="14.42578125" customWidth="1"/>
    <col min="2320" max="2320" width="13.42578125" customWidth="1"/>
    <col min="2321" max="2321" width="14.85546875" customWidth="1"/>
    <col min="2322" max="2322" width="11.7109375" customWidth="1"/>
    <col min="2323" max="2323" width="11.140625" customWidth="1"/>
    <col min="2324" max="2325" width="10" customWidth="1"/>
    <col min="2326" max="2327" width="10.28515625" customWidth="1"/>
    <col min="2328" max="2335" width="9" customWidth="1"/>
    <col min="2336" max="2336" width="13.140625" customWidth="1"/>
    <col min="2337" max="2337" width="13.28515625" customWidth="1"/>
    <col min="2338" max="2338" width="13" customWidth="1"/>
    <col min="2339" max="2339" width="13.140625" customWidth="1"/>
    <col min="2340" max="2340" width="12.7109375" customWidth="1"/>
    <col min="2341" max="2341" width="13.5703125" customWidth="1"/>
    <col min="2342" max="2342" width="14.140625" customWidth="1"/>
    <col min="2343" max="2343" width="12.140625" customWidth="1"/>
    <col min="2344" max="2344" width="11.85546875" customWidth="1"/>
    <col min="2345" max="2345" width="16" customWidth="1"/>
    <col min="2346" max="2346" width="10.7109375" customWidth="1"/>
    <col min="2347" max="2347" width="15.140625" customWidth="1"/>
    <col min="2348" max="2348" width="9.42578125" customWidth="1"/>
    <col min="2349" max="2349" width="9.140625" customWidth="1"/>
    <col min="2350" max="2351" width="9" customWidth="1"/>
    <col min="2352" max="2352" width="24.5703125" customWidth="1"/>
    <col min="2353" max="2353" width="75.5703125" customWidth="1"/>
    <col min="2354" max="2354" width="8" customWidth="1"/>
    <col min="2355" max="2355" width="8.5703125" customWidth="1"/>
    <col min="2356" max="2356" width="17" customWidth="1"/>
    <col min="2357" max="2357" width="44.5703125" customWidth="1"/>
    <col min="2358" max="2358" width="34" customWidth="1"/>
    <col min="2359" max="2359" width="9" customWidth="1"/>
    <col min="2360" max="2360" width="14.7109375" customWidth="1"/>
    <col min="2361" max="2361" width="21.28515625" customWidth="1"/>
    <col min="2362" max="2362" width="11.28515625" customWidth="1"/>
    <col min="2363" max="2363" width="19" customWidth="1"/>
    <col min="2364" max="2364" width="20.28515625" customWidth="1"/>
    <col min="2365" max="2365" width="40.140625" customWidth="1"/>
    <col min="2366" max="2366" width="11.85546875" customWidth="1"/>
    <col min="2367" max="2367" width="11.28515625" customWidth="1"/>
    <col min="2368" max="2369" width="9" customWidth="1"/>
    <col min="2370" max="2370" width="21.7109375" customWidth="1"/>
    <col min="2371" max="2371" width="18.85546875" customWidth="1"/>
    <col min="2372" max="2372" width="41.5703125" customWidth="1"/>
    <col min="2553" max="2553" width="5.85546875" customWidth="1"/>
    <col min="2554" max="2554" width="6.140625" customWidth="1"/>
    <col min="2555" max="2555" width="21.5703125" customWidth="1"/>
    <col min="2556" max="2558" width="6.85546875" customWidth="1"/>
    <col min="2559" max="2560" width="7.42578125" customWidth="1"/>
    <col min="2561" max="2561" width="13.42578125" customWidth="1"/>
    <col min="2562" max="2562" width="13.28515625" customWidth="1"/>
    <col min="2563" max="2564" width="5.140625" customWidth="1"/>
    <col min="2565" max="2565" width="7.28515625" customWidth="1"/>
    <col min="2566" max="2566" width="13.140625" customWidth="1"/>
    <col min="2567" max="2567" width="38.5703125" customWidth="1"/>
    <col min="2568" max="2568" width="13.28515625" customWidth="1"/>
    <col min="2569" max="2569" width="23.5703125" customWidth="1"/>
    <col min="2570" max="2570" width="19.85546875" customWidth="1"/>
    <col min="2571" max="2571" width="13.28515625" customWidth="1"/>
    <col min="2572" max="2572" width="8.42578125" customWidth="1"/>
    <col min="2573" max="2573" width="8.85546875" customWidth="1"/>
    <col min="2574" max="2574" width="10.7109375" customWidth="1"/>
    <col min="2575" max="2575" width="14.42578125" customWidth="1"/>
    <col min="2576" max="2576" width="13.42578125" customWidth="1"/>
    <col min="2577" max="2577" width="14.85546875" customWidth="1"/>
    <col min="2578" max="2578" width="11.7109375" customWidth="1"/>
    <col min="2579" max="2579" width="11.140625" customWidth="1"/>
    <col min="2580" max="2581" width="10" customWidth="1"/>
    <col min="2582" max="2583" width="10.28515625" customWidth="1"/>
    <col min="2584" max="2591" width="9" customWidth="1"/>
    <col min="2592" max="2592" width="13.140625" customWidth="1"/>
    <col min="2593" max="2593" width="13.28515625" customWidth="1"/>
    <col min="2594" max="2594" width="13" customWidth="1"/>
    <col min="2595" max="2595" width="13.140625" customWidth="1"/>
    <col min="2596" max="2596" width="12.7109375" customWidth="1"/>
    <col min="2597" max="2597" width="13.5703125" customWidth="1"/>
    <col min="2598" max="2598" width="14.140625" customWidth="1"/>
    <col min="2599" max="2599" width="12.140625" customWidth="1"/>
    <col min="2600" max="2600" width="11.85546875" customWidth="1"/>
    <col min="2601" max="2601" width="16" customWidth="1"/>
    <col min="2602" max="2602" width="10.7109375" customWidth="1"/>
    <col min="2603" max="2603" width="15.140625" customWidth="1"/>
    <col min="2604" max="2604" width="9.42578125" customWidth="1"/>
    <col min="2605" max="2605" width="9.140625" customWidth="1"/>
    <col min="2606" max="2607" width="9" customWidth="1"/>
    <col min="2608" max="2608" width="24.5703125" customWidth="1"/>
    <col min="2609" max="2609" width="75.5703125" customWidth="1"/>
    <col min="2610" max="2610" width="8" customWidth="1"/>
    <col min="2611" max="2611" width="8.5703125" customWidth="1"/>
    <col min="2612" max="2612" width="17" customWidth="1"/>
    <col min="2613" max="2613" width="44.5703125" customWidth="1"/>
    <col min="2614" max="2614" width="34" customWidth="1"/>
    <col min="2615" max="2615" width="9" customWidth="1"/>
    <col min="2616" max="2616" width="14.7109375" customWidth="1"/>
    <col min="2617" max="2617" width="21.28515625" customWidth="1"/>
    <col min="2618" max="2618" width="11.28515625" customWidth="1"/>
    <col min="2619" max="2619" width="19" customWidth="1"/>
    <col min="2620" max="2620" width="20.28515625" customWidth="1"/>
    <col min="2621" max="2621" width="40.140625" customWidth="1"/>
    <col min="2622" max="2622" width="11.85546875" customWidth="1"/>
    <col min="2623" max="2623" width="11.28515625" customWidth="1"/>
    <col min="2624" max="2625" width="9" customWidth="1"/>
    <col min="2626" max="2626" width="21.7109375" customWidth="1"/>
    <col min="2627" max="2627" width="18.85546875" customWidth="1"/>
    <col min="2628" max="2628" width="41.5703125" customWidth="1"/>
    <col min="2809" max="2809" width="5.85546875" customWidth="1"/>
    <col min="2810" max="2810" width="6.140625" customWidth="1"/>
    <col min="2811" max="2811" width="21.5703125" customWidth="1"/>
    <col min="2812" max="2814" width="6.85546875" customWidth="1"/>
    <col min="2815" max="2816" width="7.42578125" customWidth="1"/>
    <col min="2817" max="2817" width="13.42578125" customWidth="1"/>
    <col min="2818" max="2818" width="13.28515625" customWidth="1"/>
    <col min="2819" max="2820" width="5.140625" customWidth="1"/>
    <col min="2821" max="2821" width="7.28515625" customWidth="1"/>
    <col min="2822" max="2822" width="13.140625" customWidth="1"/>
    <col min="2823" max="2823" width="38.5703125" customWidth="1"/>
    <col min="2824" max="2824" width="13.28515625" customWidth="1"/>
    <col min="2825" max="2825" width="23.5703125" customWidth="1"/>
    <col min="2826" max="2826" width="19.85546875" customWidth="1"/>
    <col min="2827" max="2827" width="13.28515625" customWidth="1"/>
    <col min="2828" max="2828" width="8.42578125" customWidth="1"/>
    <col min="2829" max="2829" width="8.85546875" customWidth="1"/>
    <col min="2830" max="2830" width="10.7109375" customWidth="1"/>
    <col min="2831" max="2831" width="14.42578125" customWidth="1"/>
    <col min="2832" max="2832" width="13.42578125" customWidth="1"/>
    <col min="2833" max="2833" width="14.85546875" customWidth="1"/>
    <col min="2834" max="2834" width="11.7109375" customWidth="1"/>
    <col min="2835" max="2835" width="11.140625" customWidth="1"/>
    <col min="2836" max="2837" width="10" customWidth="1"/>
    <col min="2838" max="2839" width="10.28515625" customWidth="1"/>
    <col min="2840" max="2847" width="9" customWidth="1"/>
    <col min="2848" max="2848" width="13.140625" customWidth="1"/>
    <col min="2849" max="2849" width="13.28515625" customWidth="1"/>
    <col min="2850" max="2850" width="13" customWidth="1"/>
    <col min="2851" max="2851" width="13.140625" customWidth="1"/>
    <col min="2852" max="2852" width="12.7109375" customWidth="1"/>
    <col min="2853" max="2853" width="13.5703125" customWidth="1"/>
    <col min="2854" max="2854" width="14.140625" customWidth="1"/>
    <col min="2855" max="2855" width="12.140625" customWidth="1"/>
    <col min="2856" max="2856" width="11.85546875" customWidth="1"/>
    <col min="2857" max="2857" width="16" customWidth="1"/>
    <col min="2858" max="2858" width="10.7109375" customWidth="1"/>
    <col min="2859" max="2859" width="15.140625" customWidth="1"/>
    <col min="2860" max="2860" width="9.42578125" customWidth="1"/>
    <col min="2861" max="2861" width="9.140625" customWidth="1"/>
    <col min="2862" max="2863" width="9" customWidth="1"/>
    <col min="2864" max="2864" width="24.5703125" customWidth="1"/>
    <col min="2865" max="2865" width="75.5703125" customWidth="1"/>
    <col min="2866" max="2866" width="8" customWidth="1"/>
    <col min="2867" max="2867" width="8.5703125" customWidth="1"/>
    <col min="2868" max="2868" width="17" customWidth="1"/>
    <col min="2869" max="2869" width="44.5703125" customWidth="1"/>
    <col min="2870" max="2870" width="34" customWidth="1"/>
    <col min="2871" max="2871" width="9" customWidth="1"/>
    <col min="2872" max="2872" width="14.7109375" customWidth="1"/>
    <col min="2873" max="2873" width="21.28515625" customWidth="1"/>
    <col min="2874" max="2874" width="11.28515625" customWidth="1"/>
    <col min="2875" max="2875" width="19" customWidth="1"/>
    <col min="2876" max="2876" width="20.28515625" customWidth="1"/>
    <col min="2877" max="2877" width="40.140625" customWidth="1"/>
    <col min="2878" max="2878" width="11.85546875" customWidth="1"/>
    <col min="2879" max="2879" width="11.28515625" customWidth="1"/>
    <col min="2880" max="2881" width="9" customWidth="1"/>
    <col min="2882" max="2882" width="21.7109375" customWidth="1"/>
    <col min="2883" max="2883" width="18.85546875" customWidth="1"/>
    <col min="2884" max="2884" width="41.5703125" customWidth="1"/>
    <col min="3065" max="3065" width="5.85546875" customWidth="1"/>
    <col min="3066" max="3066" width="6.140625" customWidth="1"/>
    <col min="3067" max="3067" width="21.5703125" customWidth="1"/>
    <col min="3068" max="3070" width="6.85546875" customWidth="1"/>
    <col min="3071" max="3072" width="7.42578125" customWidth="1"/>
    <col min="3073" max="3073" width="13.42578125" customWidth="1"/>
    <col min="3074" max="3074" width="13.28515625" customWidth="1"/>
    <col min="3075" max="3076" width="5.140625" customWidth="1"/>
    <col min="3077" max="3077" width="7.28515625" customWidth="1"/>
    <col min="3078" max="3078" width="13.140625" customWidth="1"/>
    <col min="3079" max="3079" width="38.5703125" customWidth="1"/>
    <col min="3080" max="3080" width="13.28515625" customWidth="1"/>
    <col min="3081" max="3081" width="23.5703125" customWidth="1"/>
    <col min="3082" max="3082" width="19.85546875" customWidth="1"/>
    <col min="3083" max="3083" width="13.28515625" customWidth="1"/>
    <col min="3084" max="3084" width="8.42578125" customWidth="1"/>
    <col min="3085" max="3085" width="8.85546875" customWidth="1"/>
    <col min="3086" max="3086" width="10.7109375" customWidth="1"/>
    <col min="3087" max="3087" width="14.42578125" customWidth="1"/>
    <col min="3088" max="3088" width="13.42578125" customWidth="1"/>
    <col min="3089" max="3089" width="14.85546875" customWidth="1"/>
    <col min="3090" max="3090" width="11.7109375" customWidth="1"/>
    <col min="3091" max="3091" width="11.140625" customWidth="1"/>
    <col min="3092" max="3093" width="10" customWidth="1"/>
    <col min="3094" max="3095" width="10.28515625" customWidth="1"/>
    <col min="3096" max="3103" width="9" customWidth="1"/>
    <col min="3104" max="3104" width="13.140625" customWidth="1"/>
    <col min="3105" max="3105" width="13.28515625" customWidth="1"/>
    <col min="3106" max="3106" width="13" customWidth="1"/>
    <col min="3107" max="3107" width="13.140625" customWidth="1"/>
    <col min="3108" max="3108" width="12.7109375" customWidth="1"/>
    <col min="3109" max="3109" width="13.5703125" customWidth="1"/>
    <col min="3110" max="3110" width="14.140625" customWidth="1"/>
    <col min="3111" max="3111" width="12.140625" customWidth="1"/>
    <col min="3112" max="3112" width="11.85546875" customWidth="1"/>
    <col min="3113" max="3113" width="16" customWidth="1"/>
    <col min="3114" max="3114" width="10.7109375" customWidth="1"/>
    <col min="3115" max="3115" width="15.140625" customWidth="1"/>
    <col min="3116" max="3116" width="9.42578125" customWidth="1"/>
    <col min="3117" max="3117" width="9.140625" customWidth="1"/>
    <col min="3118" max="3119" width="9" customWidth="1"/>
    <col min="3120" max="3120" width="24.5703125" customWidth="1"/>
    <col min="3121" max="3121" width="75.5703125" customWidth="1"/>
    <col min="3122" max="3122" width="8" customWidth="1"/>
    <col min="3123" max="3123" width="8.5703125" customWidth="1"/>
    <col min="3124" max="3124" width="17" customWidth="1"/>
    <col min="3125" max="3125" width="44.5703125" customWidth="1"/>
    <col min="3126" max="3126" width="34" customWidth="1"/>
    <col min="3127" max="3127" width="9" customWidth="1"/>
    <col min="3128" max="3128" width="14.7109375" customWidth="1"/>
    <col min="3129" max="3129" width="21.28515625" customWidth="1"/>
    <col min="3130" max="3130" width="11.28515625" customWidth="1"/>
    <col min="3131" max="3131" width="19" customWidth="1"/>
    <col min="3132" max="3132" width="20.28515625" customWidth="1"/>
    <col min="3133" max="3133" width="40.140625" customWidth="1"/>
    <col min="3134" max="3134" width="11.85546875" customWidth="1"/>
    <col min="3135" max="3135" width="11.28515625" customWidth="1"/>
    <col min="3136" max="3137" width="9" customWidth="1"/>
    <col min="3138" max="3138" width="21.7109375" customWidth="1"/>
    <col min="3139" max="3139" width="18.85546875" customWidth="1"/>
    <col min="3140" max="3140" width="41.5703125" customWidth="1"/>
    <col min="3321" max="3321" width="5.85546875" customWidth="1"/>
    <col min="3322" max="3322" width="6.140625" customWidth="1"/>
    <col min="3323" max="3323" width="21.5703125" customWidth="1"/>
    <col min="3324" max="3326" width="6.85546875" customWidth="1"/>
    <col min="3327" max="3328" width="7.42578125" customWidth="1"/>
    <col min="3329" max="3329" width="13.42578125" customWidth="1"/>
    <col min="3330" max="3330" width="13.28515625" customWidth="1"/>
    <col min="3331" max="3332" width="5.140625" customWidth="1"/>
    <col min="3333" max="3333" width="7.28515625" customWidth="1"/>
    <col min="3334" max="3334" width="13.140625" customWidth="1"/>
    <col min="3335" max="3335" width="38.5703125" customWidth="1"/>
    <col min="3336" max="3336" width="13.28515625" customWidth="1"/>
    <col min="3337" max="3337" width="23.5703125" customWidth="1"/>
    <col min="3338" max="3338" width="19.85546875" customWidth="1"/>
    <col min="3339" max="3339" width="13.28515625" customWidth="1"/>
    <col min="3340" max="3340" width="8.42578125" customWidth="1"/>
    <col min="3341" max="3341" width="8.85546875" customWidth="1"/>
    <col min="3342" max="3342" width="10.7109375" customWidth="1"/>
    <col min="3343" max="3343" width="14.42578125" customWidth="1"/>
    <col min="3344" max="3344" width="13.42578125" customWidth="1"/>
    <col min="3345" max="3345" width="14.85546875" customWidth="1"/>
    <col min="3346" max="3346" width="11.7109375" customWidth="1"/>
    <col min="3347" max="3347" width="11.140625" customWidth="1"/>
    <col min="3348" max="3349" width="10" customWidth="1"/>
    <col min="3350" max="3351" width="10.28515625" customWidth="1"/>
    <col min="3352" max="3359" width="9" customWidth="1"/>
    <col min="3360" max="3360" width="13.140625" customWidth="1"/>
    <col min="3361" max="3361" width="13.28515625" customWidth="1"/>
    <col min="3362" max="3362" width="13" customWidth="1"/>
    <col min="3363" max="3363" width="13.140625" customWidth="1"/>
    <col min="3364" max="3364" width="12.7109375" customWidth="1"/>
    <col min="3365" max="3365" width="13.5703125" customWidth="1"/>
    <col min="3366" max="3366" width="14.140625" customWidth="1"/>
    <col min="3367" max="3367" width="12.140625" customWidth="1"/>
    <col min="3368" max="3368" width="11.85546875" customWidth="1"/>
    <col min="3369" max="3369" width="16" customWidth="1"/>
    <col min="3370" max="3370" width="10.7109375" customWidth="1"/>
    <col min="3371" max="3371" width="15.140625" customWidth="1"/>
    <col min="3372" max="3372" width="9.42578125" customWidth="1"/>
    <col min="3373" max="3373" width="9.140625" customWidth="1"/>
    <col min="3374" max="3375" width="9" customWidth="1"/>
    <col min="3376" max="3376" width="24.5703125" customWidth="1"/>
    <col min="3377" max="3377" width="75.5703125" customWidth="1"/>
    <col min="3378" max="3378" width="8" customWidth="1"/>
    <col min="3379" max="3379" width="8.5703125" customWidth="1"/>
    <col min="3380" max="3380" width="17" customWidth="1"/>
    <col min="3381" max="3381" width="44.5703125" customWidth="1"/>
    <col min="3382" max="3382" width="34" customWidth="1"/>
    <col min="3383" max="3383" width="9" customWidth="1"/>
    <col min="3384" max="3384" width="14.7109375" customWidth="1"/>
    <col min="3385" max="3385" width="21.28515625" customWidth="1"/>
    <col min="3386" max="3386" width="11.28515625" customWidth="1"/>
    <col min="3387" max="3387" width="19" customWidth="1"/>
    <col min="3388" max="3388" width="20.28515625" customWidth="1"/>
    <col min="3389" max="3389" width="40.140625" customWidth="1"/>
    <col min="3390" max="3390" width="11.85546875" customWidth="1"/>
    <col min="3391" max="3391" width="11.28515625" customWidth="1"/>
    <col min="3392" max="3393" width="9" customWidth="1"/>
    <col min="3394" max="3394" width="21.7109375" customWidth="1"/>
    <col min="3395" max="3395" width="18.85546875" customWidth="1"/>
    <col min="3396" max="3396" width="41.5703125" customWidth="1"/>
    <col min="3577" max="3577" width="5.85546875" customWidth="1"/>
    <col min="3578" max="3578" width="6.140625" customWidth="1"/>
    <col min="3579" max="3579" width="21.5703125" customWidth="1"/>
    <col min="3580" max="3582" width="6.85546875" customWidth="1"/>
    <col min="3583" max="3584" width="7.42578125" customWidth="1"/>
    <col min="3585" max="3585" width="13.42578125" customWidth="1"/>
    <col min="3586" max="3586" width="13.28515625" customWidth="1"/>
    <col min="3587" max="3588" width="5.140625" customWidth="1"/>
    <col min="3589" max="3589" width="7.28515625" customWidth="1"/>
    <col min="3590" max="3590" width="13.140625" customWidth="1"/>
    <col min="3591" max="3591" width="38.5703125" customWidth="1"/>
    <col min="3592" max="3592" width="13.28515625" customWidth="1"/>
    <col min="3593" max="3593" width="23.5703125" customWidth="1"/>
    <col min="3594" max="3594" width="19.85546875" customWidth="1"/>
    <col min="3595" max="3595" width="13.28515625" customWidth="1"/>
    <col min="3596" max="3596" width="8.42578125" customWidth="1"/>
    <col min="3597" max="3597" width="8.85546875" customWidth="1"/>
    <col min="3598" max="3598" width="10.7109375" customWidth="1"/>
    <col min="3599" max="3599" width="14.42578125" customWidth="1"/>
    <col min="3600" max="3600" width="13.42578125" customWidth="1"/>
    <col min="3601" max="3601" width="14.85546875" customWidth="1"/>
    <col min="3602" max="3602" width="11.7109375" customWidth="1"/>
    <col min="3603" max="3603" width="11.140625" customWidth="1"/>
    <col min="3604" max="3605" width="10" customWidth="1"/>
    <col min="3606" max="3607" width="10.28515625" customWidth="1"/>
    <col min="3608" max="3615" width="9" customWidth="1"/>
    <col min="3616" max="3616" width="13.140625" customWidth="1"/>
    <col min="3617" max="3617" width="13.28515625" customWidth="1"/>
    <col min="3618" max="3618" width="13" customWidth="1"/>
    <col min="3619" max="3619" width="13.140625" customWidth="1"/>
    <col min="3620" max="3620" width="12.7109375" customWidth="1"/>
    <col min="3621" max="3621" width="13.5703125" customWidth="1"/>
    <col min="3622" max="3622" width="14.140625" customWidth="1"/>
    <col min="3623" max="3623" width="12.140625" customWidth="1"/>
    <col min="3624" max="3624" width="11.85546875" customWidth="1"/>
    <col min="3625" max="3625" width="16" customWidth="1"/>
    <col min="3626" max="3626" width="10.7109375" customWidth="1"/>
    <col min="3627" max="3627" width="15.140625" customWidth="1"/>
    <col min="3628" max="3628" width="9.42578125" customWidth="1"/>
    <col min="3629" max="3629" width="9.140625" customWidth="1"/>
    <col min="3630" max="3631" width="9" customWidth="1"/>
    <col min="3632" max="3632" width="24.5703125" customWidth="1"/>
    <col min="3633" max="3633" width="75.5703125" customWidth="1"/>
    <col min="3634" max="3634" width="8" customWidth="1"/>
    <col min="3635" max="3635" width="8.5703125" customWidth="1"/>
    <col min="3636" max="3636" width="17" customWidth="1"/>
    <col min="3637" max="3637" width="44.5703125" customWidth="1"/>
    <col min="3638" max="3638" width="34" customWidth="1"/>
    <col min="3639" max="3639" width="9" customWidth="1"/>
    <col min="3640" max="3640" width="14.7109375" customWidth="1"/>
    <col min="3641" max="3641" width="21.28515625" customWidth="1"/>
    <col min="3642" max="3642" width="11.28515625" customWidth="1"/>
    <col min="3643" max="3643" width="19" customWidth="1"/>
    <col min="3644" max="3644" width="20.28515625" customWidth="1"/>
    <col min="3645" max="3645" width="40.140625" customWidth="1"/>
    <col min="3646" max="3646" width="11.85546875" customWidth="1"/>
    <col min="3647" max="3647" width="11.28515625" customWidth="1"/>
    <col min="3648" max="3649" width="9" customWidth="1"/>
    <col min="3650" max="3650" width="21.7109375" customWidth="1"/>
    <col min="3651" max="3651" width="18.85546875" customWidth="1"/>
    <col min="3652" max="3652" width="41.5703125" customWidth="1"/>
    <col min="3833" max="3833" width="5.85546875" customWidth="1"/>
    <col min="3834" max="3834" width="6.140625" customWidth="1"/>
    <col min="3835" max="3835" width="21.5703125" customWidth="1"/>
    <col min="3836" max="3838" width="6.85546875" customWidth="1"/>
    <col min="3839" max="3840" width="7.42578125" customWidth="1"/>
    <col min="3841" max="3841" width="13.42578125" customWidth="1"/>
    <col min="3842" max="3842" width="13.28515625" customWidth="1"/>
    <col min="3843" max="3844" width="5.140625" customWidth="1"/>
    <col min="3845" max="3845" width="7.28515625" customWidth="1"/>
    <col min="3846" max="3846" width="13.140625" customWidth="1"/>
    <col min="3847" max="3847" width="38.5703125" customWidth="1"/>
    <col min="3848" max="3848" width="13.28515625" customWidth="1"/>
    <col min="3849" max="3849" width="23.5703125" customWidth="1"/>
    <col min="3850" max="3850" width="19.85546875" customWidth="1"/>
    <col min="3851" max="3851" width="13.28515625" customWidth="1"/>
    <col min="3852" max="3852" width="8.42578125" customWidth="1"/>
    <col min="3853" max="3853" width="8.85546875" customWidth="1"/>
    <col min="3854" max="3854" width="10.7109375" customWidth="1"/>
    <col min="3855" max="3855" width="14.42578125" customWidth="1"/>
    <col min="3856" max="3856" width="13.42578125" customWidth="1"/>
    <col min="3857" max="3857" width="14.85546875" customWidth="1"/>
    <col min="3858" max="3858" width="11.7109375" customWidth="1"/>
    <col min="3859" max="3859" width="11.140625" customWidth="1"/>
    <col min="3860" max="3861" width="10" customWidth="1"/>
    <col min="3862" max="3863" width="10.28515625" customWidth="1"/>
    <col min="3864" max="3871" width="9" customWidth="1"/>
    <col min="3872" max="3872" width="13.140625" customWidth="1"/>
    <col min="3873" max="3873" width="13.28515625" customWidth="1"/>
    <col min="3874" max="3874" width="13" customWidth="1"/>
    <col min="3875" max="3875" width="13.140625" customWidth="1"/>
    <col min="3876" max="3876" width="12.7109375" customWidth="1"/>
    <col min="3877" max="3877" width="13.5703125" customWidth="1"/>
    <col min="3878" max="3878" width="14.140625" customWidth="1"/>
    <col min="3879" max="3879" width="12.140625" customWidth="1"/>
    <col min="3880" max="3880" width="11.85546875" customWidth="1"/>
    <col min="3881" max="3881" width="16" customWidth="1"/>
    <col min="3882" max="3882" width="10.7109375" customWidth="1"/>
    <col min="3883" max="3883" width="15.140625" customWidth="1"/>
    <col min="3884" max="3884" width="9.42578125" customWidth="1"/>
    <col min="3885" max="3885" width="9.140625" customWidth="1"/>
    <col min="3886" max="3887" width="9" customWidth="1"/>
    <col min="3888" max="3888" width="24.5703125" customWidth="1"/>
    <col min="3889" max="3889" width="75.5703125" customWidth="1"/>
    <col min="3890" max="3890" width="8" customWidth="1"/>
    <col min="3891" max="3891" width="8.5703125" customWidth="1"/>
    <col min="3892" max="3892" width="17" customWidth="1"/>
    <col min="3893" max="3893" width="44.5703125" customWidth="1"/>
    <col min="3894" max="3894" width="34" customWidth="1"/>
    <col min="3895" max="3895" width="9" customWidth="1"/>
    <col min="3896" max="3896" width="14.7109375" customWidth="1"/>
    <col min="3897" max="3897" width="21.28515625" customWidth="1"/>
    <col min="3898" max="3898" width="11.28515625" customWidth="1"/>
    <col min="3899" max="3899" width="19" customWidth="1"/>
    <col min="3900" max="3900" width="20.28515625" customWidth="1"/>
    <col min="3901" max="3901" width="40.140625" customWidth="1"/>
    <col min="3902" max="3902" width="11.85546875" customWidth="1"/>
    <col min="3903" max="3903" width="11.28515625" customWidth="1"/>
    <col min="3904" max="3905" width="9" customWidth="1"/>
    <col min="3906" max="3906" width="21.7109375" customWidth="1"/>
    <col min="3907" max="3907" width="18.85546875" customWidth="1"/>
    <col min="3908" max="3908" width="41.5703125" customWidth="1"/>
    <col min="4089" max="4089" width="5.85546875" customWidth="1"/>
    <col min="4090" max="4090" width="6.140625" customWidth="1"/>
    <col min="4091" max="4091" width="21.5703125" customWidth="1"/>
    <col min="4092" max="4094" width="6.85546875" customWidth="1"/>
    <col min="4095" max="4096" width="7.42578125" customWidth="1"/>
    <col min="4097" max="4097" width="13.42578125" customWidth="1"/>
    <col min="4098" max="4098" width="13.28515625" customWidth="1"/>
    <col min="4099" max="4100" width="5.140625" customWidth="1"/>
    <col min="4101" max="4101" width="7.28515625" customWidth="1"/>
    <col min="4102" max="4102" width="13.140625" customWidth="1"/>
    <col min="4103" max="4103" width="38.5703125" customWidth="1"/>
    <col min="4104" max="4104" width="13.28515625" customWidth="1"/>
    <col min="4105" max="4105" width="23.5703125" customWidth="1"/>
    <col min="4106" max="4106" width="19.85546875" customWidth="1"/>
    <col min="4107" max="4107" width="13.28515625" customWidth="1"/>
    <col min="4108" max="4108" width="8.42578125" customWidth="1"/>
    <col min="4109" max="4109" width="8.85546875" customWidth="1"/>
    <col min="4110" max="4110" width="10.7109375" customWidth="1"/>
    <col min="4111" max="4111" width="14.42578125" customWidth="1"/>
    <col min="4112" max="4112" width="13.42578125" customWidth="1"/>
    <col min="4113" max="4113" width="14.85546875" customWidth="1"/>
    <col min="4114" max="4114" width="11.7109375" customWidth="1"/>
    <col min="4115" max="4115" width="11.140625" customWidth="1"/>
    <col min="4116" max="4117" width="10" customWidth="1"/>
    <col min="4118" max="4119" width="10.28515625" customWidth="1"/>
    <col min="4120" max="4127" width="9" customWidth="1"/>
    <col min="4128" max="4128" width="13.140625" customWidth="1"/>
    <col min="4129" max="4129" width="13.28515625" customWidth="1"/>
    <col min="4130" max="4130" width="13" customWidth="1"/>
    <col min="4131" max="4131" width="13.140625" customWidth="1"/>
    <col min="4132" max="4132" width="12.7109375" customWidth="1"/>
    <col min="4133" max="4133" width="13.5703125" customWidth="1"/>
    <col min="4134" max="4134" width="14.140625" customWidth="1"/>
    <col min="4135" max="4135" width="12.140625" customWidth="1"/>
    <col min="4136" max="4136" width="11.85546875" customWidth="1"/>
    <col min="4137" max="4137" width="16" customWidth="1"/>
    <col min="4138" max="4138" width="10.7109375" customWidth="1"/>
    <col min="4139" max="4139" width="15.140625" customWidth="1"/>
    <col min="4140" max="4140" width="9.42578125" customWidth="1"/>
    <col min="4141" max="4141" width="9.140625" customWidth="1"/>
    <col min="4142" max="4143" width="9" customWidth="1"/>
    <col min="4144" max="4144" width="24.5703125" customWidth="1"/>
    <col min="4145" max="4145" width="75.5703125" customWidth="1"/>
    <col min="4146" max="4146" width="8" customWidth="1"/>
    <col min="4147" max="4147" width="8.5703125" customWidth="1"/>
    <col min="4148" max="4148" width="17" customWidth="1"/>
    <col min="4149" max="4149" width="44.5703125" customWidth="1"/>
    <col min="4150" max="4150" width="34" customWidth="1"/>
    <col min="4151" max="4151" width="9" customWidth="1"/>
    <col min="4152" max="4152" width="14.7109375" customWidth="1"/>
    <col min="4153" max="4153" width="21.28515625" customWidth="1"/>
    <col min="4154" max="4154" width="11.28515625" customWidth="1"/>
    <col min="4155" max="4155" width="19" customWidth="1"/>
    <col min="4156" max="4156" width="20.28515625" customWidth="1"/>
    <col min="4157" max="4157" width="40.140625" customWidth="1"/>
    <col min="4158" max="4158" width="11.85546875" customWidth="1"/>
    <col min="4159" max="4159" width="11.28515625" customWidth="1"/>
    <col min="4160" max="4161" width="9" customWidth="1"/>
    <col min="4162" max="4162" width="21.7109375" customWidth="1"/>
    <col min="4163" max="4163" width="18.85546875" customWidth="1"/>
    <col min="4164" max="4164" width="41.5703125" customWidth="1"/>
    <col min="4345" max="4345" width="5.85546875" customWidth="1"/>
    <col min="4346" max="4346" width="6.140625" customWidth="1"/>
    <col min="4347" max="4347" width="21.5703125" customWidth="1"/>
    <col min="4348" max="4350" width="6.85546875" customWidth="1"/>
    <col min="4351" max="4352" width="7.42578125" customWidth="1"/>
    <col min="4353" max="4353" width="13.42578125" customWidth="1"/>
    <col min="4354" max="4354" width="13.28515625" customWidth="1"/>
    <col min="4355" max="4356" width="5.140625" customWidth="1"/>
    <col min="4357" max="4357" width="7.28515625" customWidth="1"/>
    <col min="4358" max="4358" width="13.140625" customWidth="1"/>
    <col min="4359" max="4359" width="38.5703125" customWidth="1"/>
    <col min="4360" max="4360" width="13.28515625" customWidth="1"/>
    <col min="4361" max="4361" width="23.5703125" customWidth="1"/>
    <col min="4362" max="4362" width="19.85546875" customWidth="1"/>
    <col min="4363" max="4363" width="13.28515625" customWidth="1"/>
    <col min="4364" max="4364" width="8.42578125" customWidth="1"/>
    <col min="4365" max="4365" width="8.85546875" customWidth="1"/>
    <col min="4366" max="4366" width="10.7109375" customWidth="1"/>
    <col min="4367" max="4367" width="14.42578125" customWidth="1"/>
    <col min="4368" max="4368" width="13.42578125" customWidth="1"/>
    <col min="4369" max="4369" width="14.85546875" customWidth="1"/>
    <col min="4370" max="4370" width="11.7109375" customWidth="1"/>
    <col min="4371" max="4371" width="11.140625" customWidth="1"/>
    <col min="4372" max="4373" width="10" customWidth="1"/>
    <col min="4374" max="4375" width="10.28515625" customWidth="1"/>
    <col min="4376" max="4383" width="9" customWidth="1"/>
    <col min="4384" max="4384" width="13.140625" customWidth="1"/>
    <col min="4385" max="4385" width="13.28515625" customWidth="1"/>
    <col min="4386" max="4386" width="13" customWidth="1"/>
    <col min="4387" max="4387" width="13.140625" customWidth="1"/>
    <col min="4388" max="4388" width="12.7109375" customWidth="1"/>
    <col min="4389" max="4389" width="13.5703125" customWidth="1"/>
    <col min="4390" max="4390" width="14.140625" customWidth="1"/>
    <col min="4391" max="4391" width="12.140625" customWidth="1"/>
    <col min="4392" max="4392" width="11.85546875" customWidth="1"/>
    <col min="4393" max="4393" width="16" customWidth="1"/>
    <col min="4394" max="4394" width="10.7109375" customWidth="1"/>
    <col min="4395" max="4395" width="15.140625" customWidth="1"/>
    <col min="4396" max="4396" width="9.42578125" customWidth="1"/>
    <col min="4397" max="4397" width="9.140625" customWidth="1"/>
    <col min="4398" max="4399" width="9" customWidth="1"/>
    <col min="4400" max="4400" width="24.5703125" customWidth="1"/>
    <col min="4401" max="4401" width="75.5703125" customWidth="1"/>
    <col min="4402" max="4402" width="8" customWidth="1"/>
    <col min="4403" max="4403" width="8.5703125" customWidth="1"/>
    <col min="4404" max="4404" width="17" customWidth="1"/>
    <col min="4405" max="4405" width="44.5703125" customWidth="1"/>
    <col min="4406" max="4406" width="34" customWidth="1"/>
    <col min="4407" max="4407" width="9" customWidth="1"/>
    <col min="4408" max="4408" width="14.7109375" customWidth="1"/>
    <col min="4409" max="4409" width="21.28515625" customWidth="1"/>
    <col min="4410" max="4410" width="11.28515625" customWidth="1"/>
    <col min="4411" max="4411" width="19" customWidth="1"/>
    <col min="4412" max="4412" width="20.28515625" customWidth="1"/>
    <col min="4413" max="4413" width="40.140625" customWidth="1"/>
    <col min="4414" max="4414" width="11.85546875" customWidth="1"/>
    <col min="4415" max="4415" width="11.28515625" customWidth="1"/>
    <col min="4416" max="4417" width="9" customWidth="1"/>
    <col min="4418" max="4418" width="21.7109375" customWidth="1"/>
    <col min="4419" max="4419" width="18.85546875" customWidth="1"/>
    <col min="4420" max="4420" width="41.5703125" customWidth="1"/>
    <col min="4601" max="4601" width="5.85546875" customWidth="1"/>
    <col min="4602" max="4602" width="6.140625" customWidth="1"/>
    <col min="4603" max="4603" width="21.5703125" customWidth="1"/>
    <col min="4604" max="4606" width="6.85546875" customWidth="1"/>
    <col min="4607" max="4608" width="7.42578125" customWidth="1"/>
    <col min="4609" max="4609" width="13.42578125" customWidth="1"/>
    <col min="4610" max="4610" width="13.28515625" customWidth="1"/>
    <col min="4611" max="4612" width="5.140625" customWidth="1"/>
    <col min="4613" max="4613" width="7.28515625" customWidth="1"/>
    <col min="4614" max="4614" width="13.140625" customWidth="1"/>
    <col min="4615" max="4615" width="38.5703125" customWidth="1"/>
    <col min="4616" max="4616" width="13.28515625" customWidth="1"/>
    <col min="4617" max="4617" width="23.5703125" customWidth="1"/>
    <col min="4618" max="4618" width="19.85546875" customWidth="1"/>
    <col min="4619" max="4619" width="13.28515625" customWidth="1"/>
    <col min="4620" max="4620" width="8.42578125" customWidth="1"/>
    <col min="4621" max="4621" width="8.85546875" customWidth="1"/>
    <col min="4622" max="4622" width="10.7109375" customWidth="1"/>
    <col min="4623" max="4623" width="14.42578125" customWidth="1"/>
    <col min="4624" max="4624" width="13.42578125" customWidth="1"/>
    <col min="4625" max="4625" width="14.85546875" customWidth="1"/>
    <col min="4626" max="4626" width="11.7109375" customWidth="1"/>
    <col min="4627" max="4627" width="11.140625" customWidth="1"/>
    <col min="4628" max="4629" width="10" customWidth="1"/>
    <col min="4630" max="4631" width="10.28515625" customWidth="1"/>
    <col min="4632" max="4639" width="9" customWidth="1"/>
    <col min="4640" max="4640" width="13.140625" customWidth="1"/>
    <col min="4641" max="4641" width="13.28515625" customWidth="1"/>
    <col min="4642" max="4642" width="13" customWidth="1"/>
    <col min="4643" max="4643" width="13.140625" customWidth="1"/>
    <col min="4644" max="4644" width="12.7109375" customWidth="1"/>
    <col min="4645" max="4645" width="13.5703125" customWidth="1"/>
    <col min="4646" max="4646" width="14.140625" customWidth="1"/>
    <col min="4647" max="4647" width="12.140625" customWidth="1"/>
    <col min="4648" max="4648" width="11.85546875" customWidth="1"/>
    <col min="4649" max="4649" width="16" customWidth="1"/>
    <col min="4650" max="4650" width="10.7109375" customWidth="1"/>
    <col min="4651" max="4651" width="15.140625" customWidth="1"/>
    <col min="4652" max="4652" width="9.42578125" customWidth="1"/>
    <col min="4653" max="4653" width="9.140625" customWidth="1"/>
    <col min="4654" max="4655" width="9" customWidth="1"/>
    <col min="4656" max="4656" width="24.5703125" customWidth="1"/>
    <col min="4657" max="4657" width="75.5703125" customWidth="1"/>
    <col min="4658" max="4658" width="8" customWidth="1"/>
    <col min="4659" max="4659" width="8.5703125" customWidth="1"/>
    <col min="4660" max="4660" width="17" customWidth="1"/>
    <col min="4661" max="4661" width="44.5703125" customWidth="1"/>
    <col min="4662" max="4662" width="34" customWidth="1"/>
    <col min="4663" max="4663" width="9" customWidth="1"/>
    <col min="4664" max="4664" width="14.7109375" customWidth="1"/>
    <col min="4665" max="4665" width="21.28515625" customWidth="1"/>
    <col min="4666" max="4666" width="11.28515625" customWidth="1"/>
    <col min="4667" max="4667" width="19" customWidth="1"/>
    <col min="4668" max="4668" width="20.28515625" customWidth="1"/>
    <col min="4669" max="4669" width="40.140625" customWidth="1"/>
    <col min="4670" max="4670" width="11.85546875" customWidth="1"/>
    <col min="4671" max="4671" width="11.28515625" customWidth="1"/>
    <col min="4672" max="4673" width="9" customWidth="1"/>
    <col min="4674" max="4674" width="21.7109375" customWidth="1"/>
    <col min="4675" max="4675" width="18.85546875" customWidth="1"/>
    <col min="4676" max="4676" width="41.5703125" customWidth="1"/>
    <col min="4857" max="4857" width="5.85546875" customWidth="1"/>
    <col min="4858" max="4858" width="6.140625" customWidth="1"/>
    <col min="4859" max="4859" width="21.5703125" customWidth="1"/>
    <col min="4860" max="4862" width="6.85546875" customWidth="1"/>
    <col min="4863" max="4864" width="7.42578125" customWidth="1"/>
    <col min="4865" max="4865" width="13.42578125" customWidth="1"/>
    <col min="4866" max="4866" width="13.28515625" customWidth="1"/>
    <col min="4867" max="4868" width="5.140625" customWidth="1"/>
    <col min="4869" max="4869" width="7.28515625" customWidth="1"/>
    <col min="4870" max="4870" width="13.140625" customWidth="1"/>
    <col min="4871" max="4871" width="38.5703125" customWidth="1"/>
    <col min="4872" max="4872" width="13.28515625" customWidth="1"/>
    <col min="4873" max="4873" width="23.5703125" customWidth="1"/>
    <col min="4874" max="4874" width="19.85546875" customWidth="1"/>
    <col min="4875" max="4875" width="13.28515625" customWidth="1"/>
    <col min="4876" max="4876" width="8.42578125" customWidth="1"/>
    <col min="4877" max="4877" width="8.85546875" customWidth="1"/>
    <col min="4878" max="4878" width="10.7109375" customWidth="1"/>
    <col min="4879" max="4879" width="14.42578125" customWidth="1"/>
    <col min="4880" max="4880" width="13.42578125" customWidth="1"/>
    <col min="4881" max="4881" width="14.85546875" customWidth="1"/>
    <col min="4882" max="4882" width="11.7109375" customWidth="1"/>
    <col min="4883" max="4883" width="11.140625" customWidth="1"/>
    <col min="4884" max="4885" width="10" customWidth="1"/>
    <col min="4886" max="4887" width="10.28515625" customWidth="1"/>
    <col min="4888" max="4895" width="9" customWidth="1"/>
    <col min="4896" max="4896" width="13.140625" customWidth="1"/>
    <col min="4897" max="4897" width="13.28515625" customWidth="1"/>
    <col min="4898" max="4898" width="13" customWidth="1"/>
    <col min="4899" max="4899" width="13.140625" customWidth="1"/>
    <col min="4900" max="4900" width="12.7109375" customWidth="1"/>
    <col min="4901" max="4901" width="13.5703125" customWidth="1"/>
    <col min="4902" max="4902" width="14.140625" customWidth="1"/>
    <col min="4903" max="4903" width="12.140625" customWidth="1"/>
    <col min="4904" max="4904" width="11.85546875" customWidth="1"/>
    <col min="4905" max="4905" width="16" customWidth="1"/>
    <col min="4906" max="4906" width="10.7109375" customWidth="1"/>
    <col min="4907" max="4907" width="15.140625" customWidth="1"/>
    <col min="4908" max="4908" width="9.42578125" customWidth="1"/>
    <col min="4909" max="4909" width="9.140625" customWidth="1"/>
    <col min="4910" max="4911" width="9" customWidth="1"/>
    <col min="4912" max="4912" width="24.5703125" customWidth="1"/>
    <col min="4913" max="4913" width="75.5703125" customWidth="1"/>
    <col min="4914" max="4914" width="8" customWidth="1"/>
    <col min="4915" max="4915" width="8.5703125" customWidth="1"/>
    <col min="4916" max="4916" width="17" customWidth="1"/>
    <col min="4917" max="4917" width="44.5703125" customWidth="1"/>
    <col min="4918" max="4918" width="34" customWidth="1"/>
    <col min="4919" max="4919" width="9" customWidth="1"/>
    <col min="4920" max="4920" width="14.7109375" customWidth="1"/>
    <col min="4921" max="4921" width="21.28515625" customWidth="1"/>
    <col min="4922" max="4922" width="11.28515625" customWidth="1"/>
    <col min="4923" max="4923" width="19" customWidth="1"/>
    <col min="4924" max="4924" width="20.28515625" customWidth="1"/>
    <col min="4925" max="4925" width="40.140625" customWidth="1"/>
    <col min="4926" max="4926" width="11.85546875" customWidth="1"/>
    <col min="4927" max="4927" width="11.28515625" customWidth="1"/>
    <col min="4928" max="4929" width="9" customWidth="1"/>
    <col min="4930" max="4930" width="21.7109375" customWidth="1"/>
    <col min="4931" max="4931" width="18.85546875" customWidth="1"/>
    <col min="4932" max="4932" width="41.5703125" customWidth="1"/>
    <col min="5113" max="5113" width="5.85546875" customWidth="1"/>
    <col min="5114" max="5114" width="6.140625" customWidth="1"/>
    <col min="5115" max="5115" width="21.5703125" customWidth="1"/>
    <col min="5116" max="5118" width="6.85546875" customWidth="1"/>
    <col min="5119" max="5120" width="7.42578125" customWidth="1"/>
    <col min="5121" max="5121" width="13.42578125" customWidth="1"/>
    <col min="5122" max="5122" width="13.28515625" customWidth="1"/>
    <col min="5123" max="5124" width="5.140625" customWidth="1"/>
    <col min="5125" max="5125" width="7.28515625" customWidth="1"/>
    <col min="5126" max="5126" width="13.140625" customWidth="1"/>
    <col min="5127" max="5127" width="38.5703125" customWidth="1"/>
    <col min="5128" max="5128" width="13.28515625" customWidth="1"/>
    <col min="5129" max="5129" width="23.5703125" customWidth="1"/>
    <col min="5130" max="5130" width="19.85546875" customWidth="1"/>
    <col min="5131" max="5131" width="13.28515625" customWidth="1"/>
    <col min="5132" max="5132" width="8.42578125" customWidth="1"/>
    <col min="5133" max="5133" width="8.85546875" customWidth="1"/>
    <col min="5134" max="5134" width="10.7109375" customWidth="1"/>
    <col min="5135" max="5135" width="14.42578125" customWidth="1"/>
    <col min="5136" max="5136" width="13.42578125" customWidth="1"/>
    <col min="5137" max="5137" width="14.85546875" customWidth="1"/>
    <col min="5138" max="5138" width="11.7109375" customWidth="1"/>
    <col min="5139" max="5139" width="11.140625" customWidth="1"/>
    <col min="5140" max="5141" width="10" customWidth="1"/>
    <col min="5142" max="5143" width="10.28515625" customWidth="1"/>
    <col min="5144" max="5151" width="9" customWidth="1"/>
    <col min="5152" max="5152" width="13.140625" customWidth="1"/>
    <col min="5153" max="5153" width="13.28515625" customWidth="1"/>
    <col min="5154" max="5154" width="13" customWidth="1"/>
    <col min="5155" max="5155" width="13.140625" customWidth="1"/>
    <col min="5156" max="5156" width="12.7109375" customWidth="1"/>
    <col min="5157" max="5157" width="13.5703125" customWidth="1"/>
    <col min="5158" max="5158" width="14.140625" customWidth="1"/>
    <col min="5159" max="5159" width="12.140625" customWidth="1"/>
    <col min="5160" max="5160" width="11.85546875" customWidth="1"/>
    <col min="5161" max="5161" width="16" customWidth="1"/>
    <col min="5162" max="5162" width="10.7109375" customWidth="1"/>
    <col min="5163" max="5163" width="15.140625" customWidth="1"/>
    <col min="5164" max="5164" width="9.42578125" customWidth="1"/>
    <col min="5165" max="5165" width="9.140625" customWidth="1"/>
    <col min="5166" max="5167" width="9" customWidth="1"/>
    <col min="5168" max="5168" width="24.5703125" customWidth="1"/>
    <col min="5169" max="5169" width="75.5703125" customWidth="1"/>
    <col min="5170" max="5170" width="8" customWidth="1"/>
    <col min="5171" max="5171" width="8.5703125" customWidth="1"/>
    <col min="5172" max="5172" width="17" customWidth="1"/>
    <col min="5173" max="5173" width="44.5703125" customWidth="1"/>
    <col min="5174" max="5174" width="34" customWidth="1"/>
    <col min="5175" max="5175" width="9" customWidth="1"/>
    <col min="5176" max="5176" width="14.7109375" customWidth="1"/>
    <col min="5177" max="5177" width="21.28515625" customWidth="1"/>
    <col min="5178" max="5178" width="11.28515625" customWidth="1"/>
    <col min="5179" max="5179" width="19" customWidth="1"/>
    <col min="5180" max="5180" width="20.28515625" customWidth="1"/>
    <col min="5181" max="5181" width="40.140625" customWidth="1"/>
    <col min="5182" max="5182" width="11.85546875" customWidth="1"/>
    <col min="5183" max="5183" width="11.28515625" customWidth="1"/>
    <col min="5184" max="5185" width="9" customWidth="1"/>
    <col min="5186" max="5186" width="21.7109375" customWidth="1"/>
    <col min="5187" max="5187" width="18.85546875" customWidth="1"/>
    <col min="5188" max="5188" width="41.5703125" customWidth="1"/>
    <col min="5369" max="5369" width="5.85546875" customWidth="1"/>
    <col min="5370" max="5370" width="6.140625" customWidth="1"/>
    <col min="5371" max="5371" width="21.5703125" customWidth="1"/>
    <col min="5372" max="5374" width="6.85546875" customWidth="1"/>
    <col min="5375" max="5376" width="7.42578125" customWidth="1"/>
    <col min="5377" max="5377" width="13.42578125" customWidth="1"/>
    <col min="5378" max="5378" width="13.28515625" customWidth="1"/>
    <col min="5379" max="5380" width="5.140625" customWidth="1"/>
    <col min="5381" max="5381" width="7.28515625" customWidth="1"/>
    <col min="5382" max="5382" width="13.140625" customWidth="1"/>
    <col min="5383" max="5383" width="38.5703125" customWidth="1"/>
    <col min="5384" max="5384" width="13.28515625" customWidth="1"/>
    <col min="5385" max="5385" width="23.5703125" customWidth="1"/>
    <col min="5386" max="5386" width="19.85546875" customWidth="1"/>
    <col min="5387" max="5387" width="13.28515625" customWidth="1"/>
    <col min="5388" max="5388" width="8.42578125" customWidth="1"/>
    <col min="5389" max="5389" width="8.85546875" customWidth="1"/>
    <col min="5390" max="5390" width="10.7109375" customWidth="1"/>
    <col min="5391" max="5391" width="14.42578125" customWidth="1"/>
    <col min="5392" max="5392" width="13.42578125" customWidth="1"/>
    <col min="5393" max="5393" width="14.85546875" customWidth="1"/>
    <col min="5394" max="5394" width="11.7109375" customWidth="1"/>
    <col min="5395" max="5395" width="11.140625" customWidth="1"/>
    <col min="5396" max="5397" width="10" customWidth="1"/>
    <col min="5398" max="5399" width="10.28515625" customWidth="1"/>
    <col min="5400" max="5407" width="9" customWidth="1"/>
    <col min="5408" max="5408" width="13.140625" customWidth="1"/>
    <col min="5409" max="5409" width="13.28515625" customWidth="1"/>
    <col min="5410" max="5410" width="13" customWidth="1"/>
    <col min="5411" max="5411" width="13.140625" customWidth="1"/>
    <col min="5412" max="5412" width="12.7109375" customWidth="1"/>
    <col min="5413" max="5413" width="13.5703125" customWidth="1"/>
    <col min="5414" max="5414" width="14.140625" customWidth="1"/>
    <col min="5415" max="5415" width="12.140625" customWidth="1"/>
    <col min="5416" max="5416" width="11.85546875" customWidth="1"/>
    <col min="5417" max="5417" width="16" customWidth="1"/>
    <col min="5418" max="5418" width="10.7109375" customWidth="1"/>
    <col min="5419" max="5419" width="15.140625" customWidth="1"/>
    <col min="5420" max="5420" width="9.42578125" customWidth="1"/>
    <col min="5421" max="5421" width="9.140625" customWidth="1"/>
    <col min="5422" max="5423" width="9" customWidth="1"/>
    <col min="5424" max="5424" width="24.5703125" customWidth="1"/>
    <col min="5425" max="5425" width="75.5703125" customWidth="1"/>
    <col min="5426" max="5426" width="8" customWidth="1"/>
    <col min="5427" max="5427" width="8.5703125" customWidth="1"/>
    <col min="5428" max="5428" width="17" customWidth="1"/>
    <col min="5429" max="5429" width="44.5703125" customWidth="1"/>
    <col min="5430" max="5430" width="34" customWidth="1"/>
    <col min="5431" max="5431" width="9" customWidth="1"/>
    <col min="5432" max="5432" width="14.7109375" customWidth="1"/>
    <col min="5433" max="5433" width="21.28515625" customWidth="1"/>
    <col min="5434" max="5434" width="11.28515625" customWidth="1"/>
    <col min="5435" max="5435" width="19" customWidth="1"/>
    <col min="5436" max="5436" width="20.28515625" customWidth="1"/>
    <col min="5437" max="5437" width="40.140625" customWidth="1"/>
    <col min="5438" max="5438" width="11.85546875" customWidth="1"/>
    <col min="5439" max="5439" width="11.28515625" customWidth="1"/>
    <col min="5440" max="5441" width="9" customWidth="1"/>
    <col min="5442" max="5442" width="21.7109375" customWidth="1"/>
    <col min="5443" max="5443" width="18.85546875" customWidth="1"/>
    <col min="5444" max="5444" width="41.5703125" customWidth="1"/>
    <col min="5625" max="5625" width="5.85546875" customWidth="1"/>
    <col min="5626" max="5626" width="6.140625" customWidth="1"/>
    <col min="5627" max="5627" width="21.5703125" customWidth="1"/>
    <col min="5628" max="5630" width="6.85546875" customWidth="1"/>
    <col min="5631" max="5632" width="7.42578125" customWidth="1"/>
    <col min="5633" max="5633" width="13.42578125" customWidth="1"/>
    <col min="5634" max="5634" width="13.28515625" customWidth="1"/>
    <col min="5635" max="5636" width="5.140625" customWidth="1"/>
    <col min="5637" max="5637" width="7.28515625" customWidth="1"/>
    <col min="5638" max="5638" width="13.140625" customWidth="1"/>
    <col min="5639" max="5639" width="38.5703125" customWidth="1"/>
    <col min="5640" max="5640" width="13.28515625" customWidth="1"/>
    <col min="5641" max="5641" width="23.5703125" customWidth="1"/>
    <col min="5642" max="5642" width="19.85546875" customWidth="1"/>
    <col min="5643" max="5643" width="13.28515625" customWidth="1"/>
    <col min="5644" max="5644" width="8.42578125" customWidth="1"/>
    <col min="5645" max="5645" width="8.85546875" customWidth="1"/>
    <col min="5646" max="5646" width="10.7109375" customWidth="1"/>
    <col min="5647" max="5647" width="14.42578125" customWidth="1"/>
    <col min="5648" max="5648" width="13.42578125" customWidth="1"/>
    <col min="5649" max="5649" width="14.85546875" customWidth="1"/>
    <col min="5650" max="5650" width="11.7109375" customWidth="1"/>
    <col min="5651" max="5651" width="11.140625" customWidth="1"/>
    <col min="5652" max="5653" width="10" customWidth="1"/>
    <col min="5654" max="5655" width="10.28515625" customWidth="1"/>
    <col min="5656" max="5663" width="9" customWidth="1"/>
    <col min="5664" max="5664" width="13.140625" customWidth="1"/>
    <col min="5665" max="5665" width="13.28515625" customWidth="1"/>
    <col min="5666" max="5666" width="13" customWidth="1"/>
    <col min="5667" max="5667" width="13.140625" customWidth="1"/>
    <col min="5668" max="5668" width="12.7109375" customWidth="1"/>
    <col min="5669" max="5669" width="13.5703125" customWidth="1"/>
    <col min="5670" max="5670" width="14.140625" customWidth="1"/>
    <col min="5671" max="5671" width="12.140625" customWidth="1"/>
    <col min="5672" max="5672" width="11.85546875" customWidth="1"/>
    <col min="5673" max="5673" width="16" customWidth="1"/>
    <col min="5674" max="5674" width="10.7109375" customWidth="1"/>
    <col min="5675" max="5675" width="15.140625" customWidth="1"/>
    <col min="5676" max="5676" width="9.42578125" customWidth="1"/>
    <col min="5677" max="5677" width="9.140625" customWidth="1"/>
    <col min="5678" max="5679" width="9" customWidth="1"/>
    <col min="5680" max="5680" width="24.5703125" customWidth="1"/>
    <col min="5681" max="5681" width="75.5703125" customWidth="1"/>
    <col min="5682" max="5682" width="8" customWidth="1"/>
    <col min="5683" max="5683" width="8.5703125" customWidth="1"/>
    <col min="5684" max="5684" width="17" customWidth="1"/>
    <col min="5685" max="5685" width="44.5703125" customWidth="1"/>
    <col min="5686" max="5686" width="34" customWidth="1"/>
    <col min="5687" max="5687" width="9" customWidth="1"/>
    <col min="5688" max="5688" width="14.7109375" customWidth="1"/>
    <col min="5689" max="5689" width="21.28515625" customWidth="1"/>
    <col min="5690" max="5690" width="11.28515625" customWidth="1"/>
    <col min="5691" max="5691" width="19" customWidth="1"/>
    <col min="5692" max="5692" width="20.28515625" customWidth="1"/>
    <col min="5693" max="5693" width="40.140625" customWidth="1"/>
    <col min="5694" max="5694" width="11.85546875" customWidth="1"/>
    <col min="5695" max="5695" width="11.28515625" customWidth="1"/>
    <col min="5696" max="5697" width="9" customWidth="1"/>
    <col min="5698" max="5698" width="21.7109375" customWidth="1"/>
    <col min="5699" max="5699" width="18.85546875" customWidth="1"/>
    <col min="5700" max="5700" width="41.5703125" customWidth="1"/>
    <col min="5881" max="5881" width="5.85546875" customWidth="1"/>
    <col min="5882" max="5882" width="6.140625" customWidth="1"/>
    <col min="5883" max="5883" width="21.5703125" customWidth="1"/>
    <col min="5884" max="5886" width="6.85546875" customWidth="1"/>
    <col min="5887" max="5888" width="7.42578125" customWidth="1"/>
    <col min="5889" max="5889" width="13.42578125" customWidth="1"/>
    <col min="5890" max="5890" width="13.28515625" customWidth="1"/>
    <col min="5891" max="5892" width="5.140625" customWidth="1"/>
    <col min="5893" max="5893" width="7.28515625" customWidth="1"/>
    <col min="5894" max="5894" width="13.140625" customWidth="1"/>
    <col min="5895" max="5895" width="38.5703125" customWidth="1"/>
    <col min="5896" max="5896" width="13.28515625" customWidth="1"/>
    <col min="5897" max="5897" width="23.5703125" customWidth="1"/>
    <col min="5898" max="5898" width="19.85546875" customWidth="1"/>
    <col min="5899" max="5899" width="13.28515625" customWidth="1"/>
    <col min="5900" max="5900" width="8.42578125" customWidth="1"/>
    <col min="5901" max="5901" width="8.85546875" customWidth="1"/>
    <col min="5902" max="5902" width="10.7109375" customWidth="1"/>
    <col min="5903" max="5903" width="14.42578125" customWidth="1"/>
    <col min="5904" max="5904" width="13.42578125" customWidth="1"/>
    <col min="5905" max="5905" width="14.85546875" customWidth="1"/>
    <col min="5906" max="5906" width="11.7109375" customWidth="1"/>
    <col min="5907" max="5907" width="11.140625" customWidth="1"/>
    <col min="5908" max="5909" width="10" customWidth="1"/>
    <col min="5910" max="5911" width="10.28515625" customWidth="1"/>
    <col min="5912" max="5919" width="9" customWidth="1"/>
    <col min="5920" max="5920" width="13.140625" customWidth="1"/>
    <col min="5921" max="5921" width="13.28515625" customWidth="1"/>
    <col min="5922" max="5922" width="13" customWidth="1"/>
    <col min="5923" max="5923" width="13.140625" customWidth="1"/>
    <col min="5924" max="5924" width="12.7109375" customWidth="1"/>
    <col min="5925" max="5925" width="13.5703125" customWidth="1"/>
    <col min="5926" max="5926" width="14.140625" customWidth="1"/>
    <col min="5927" max="5927" width="12.140625" customWidth="1"/>
    <col min="5928" max="5928" width="11.85546875" customWidth="1"/>
    <col min="5929" max="5929" width="16" customWidth="1"/>
    <col min="5930" max="5930" width="10.7109375" customWidth="1"/>
    <col min="5931" max="5931" width="15.140625" customWidth="1"/>
    <col min="5932" max="5932" width="9.42578125" customWidth="1"/>
    <col min="5933" max="5933" width="9.140625" customWidth="1"/>
    <col min="5934" max="5935" width="9" customWidth="1"/>
    <col min="5936" max="5936" width="24.5703125" customWidth="1"/>
    <col min="5937" max="5937" width="75.5703125" customWidth="1"/>
    <col min="5938" max="5938" width="8" customWidth="1"/>
    <col min="5939" max="5939" width="8.5703125" customWidth="1"/>
    <col min="5940" max="5940" width="17" customWidth="1"/>
    <col min="5941" max="5941" width="44.5703125" customWidth="1"/>
    <col min="5942" max="5942" width="34" customWidth="1"/>
    <col min="5943" max="5943" width="9" customWidth="1"/>
    <col min="5944" max="5944" width="14.7109375" customWidth="1"/>
    <col min="5945" max="5945" width="21.28515625" customWidth="1"/>
    <col min="5946" max="5946" width="11.28515625" customWidth="1"/>
    <col min="5947" max="5947" width="19" customWidth="1"/>
    <col min="5948" max="5948" width="20.28515625" customWidth="1"/>
    <col min="5949" max="5949" width="40.140625" customWidth="1"/>
    <col min="5950" max="5950" width="11.85546875" customWidth="1"/>
    <col min="5951" max="5951" width="11.28515625" customWidth="1"/>
    <col min="5952" max="5953" width="9" customWidth="1"/>
    <col min="5954" max="5954" width="21.7109375" customWidth="1"/>
    <col min="5955" max="5955" width="18.85546875" customWidth="1"/>
    <col min="5956" max="5956" width="41.5703125" customWidth="1"/>
    <col min="6137" max="6137" width="5.85546875" customWidth="1"/>
    <col min="6138" max="6138" width="6.140625" customWidth="1"/>
    <col min="6139" max="6139" width="21.5703125" customWidth="1"/>
    <col min="6140" max="6142" width="6.85546875" customWidth="1"/>
    <col min="6143" max="6144" width="7.42578125" customWidth="1"/>
    <col min="6145" max="6145" width="13.42578125" customWidth="1"/>
    <col min="6146" max="6146" width="13.28515625" customWidth="1"/>
    <col min="6147" max="6148" width="5.140625" customWidth="1"/>
    <col min="6149" max="6149" width="7.28515625" customWidth="1"/>
    <col min="6150" max="6150" width="13.140625" customWidth="1"/>
    <col min="6151" max="6151" width="38.5703125" customWidth="1"/>
    <col min="6152" max="6152" width="13.28515625" customWidth="1"/>
    <col min="6153" max="6153" width="23.5703125" customWidth="1"/>
    <col min="6154" max="6154" width="19.85546875" customWidth="1"/>
    <col min="6155" max="6155" width="13.28515625" customWidth="1"/>
    <col min="6156" max="6156" width="8.42578125" customWidth="1"/>
    <col min="6157" max="6157" width="8.85546875" customWidth="1"/>
    <col min="6158" max="6158" width="10.7109375" customWidth="1"/>
    <col min="6159" max="6159" width="14.42578125" customWidth="1"/>
    <col min="6160" max="6160" width="13.42578125" customWidth="1"/>
    <col min="6161" max="6161" width="14.85546875" customWidth="1"/>
    <col min="6162" max="6162" width="11.7109375" customWidth="1"/>
    <col min="6163" max="6163" width="11.140625" customWidth="1"/>
    <col min="6164" max="6165" width="10" customWidth="1"/>
    <col min="6166" max="6167" width="10.28515625" customWidth="1"/>
    <col min="6168" max="6175" width="9" customWidth="1"/>
    <col min="6176" max="6176" width="13.140625" customWidth="1"/>
    <col min="6177" max="6177" width="13.28515625" customWidth="1"/>
    <col min="6178" max="6178" width="13" customWidth="1"/>
    <col min="6179" max="6179" width="13.140625" customWidth="1"/>
    <col min="6180" max="6180" width="12.7109375" customWidth="1"/>
    <col min="6181" max="6181" width="13.5703125" customWidth="1"/>
    <col min="6182" max="6182" width="14.140625" customWidth="1"/>
    <col min="6183" max="6183" width="12.140625" customWidth="1"/>
    <col min="6184" max="6184" width="11.85546875" customWidth="1"/>
    <col min="6185" max="6185" width="16" customWidth="1"/>
    <col min="6186" max="6186" width="10.7109375" customWidth="1"/>
    <col min="6187" max="6187" width="15.140625" customWidth="1"/>
    <col min="6188" max="6188" width="9.42578125" customWidth="1"/>
    <col min="6189" max="6189" width="9.140625" customWidth="1"/>
    <col min="6190" max="6191" width="9" customWidth="1"/>
    <col min="6192" max="6192" width="24.5703125" customWidth="1"/>
    <col min="6193" max="6193" width="75.5703125" customWidth="1"/>
    <col min="6194" max="6194" width="8" customWidth="1"/>
    <col min="6195" max="6195" width="8.5703125" customWidth="1"/>
    <col min="6196" max="6196" width="17" customWidth="1"/>
    <col min="6197" max="6197" width="44.5703125" customWidth="1"/>
    <col min="6198" max="6198" width="34" customWidth="1"/>
    <col min="6199" max="6199" width="9" customWidth="1"/>
    <col min="6200" max="6200" width="14.7109375" customWidth="1"/>
    <col min="6201" max="6201" width="21.28515625" customWidth="1"/>
    <col min="6202" max="6202" width="11.28515625" customWidth="1"/>
    <col min="6203" max="6203" width="19" customWidth="1"/>
    <col min="6204" max="6204" width="20.28515625" customWidth="1"/>
    <col min="6205" max="6205" width="40.140625" customWidth="1"/>
    <col min="6206" max="6206" width="11.85546875" customWidth="1"/>
    <col min="6207" max="6207" width="11.28515625" customWidth="1"/>
    <col min="6208" max="6209" width="9" customWidth="1"/>
    <col min="6210" max="6210" width="21.7109375" customWidth="1"/>
    <col min="6211" max="6211" width="18.85546875" customWidth="1"/>
    <col min="6212" max="6212" width="41.5703125" customWidth="1"/>
    <col min="6393" max="6393" width="5.85546875" customWidth="1"/>
    <col min="6394" max="6394" width="6.140625" customWidth="1"/>
    <col min="6395" max="6395" width="21.5703125" customWidth="1"/>
    <col min="6396" max="6398" width="6.85546875" customWidth="1"/>
    <col min="6399" max="6400" width="7.42578125" customWidth="1"/>
    <col min="6401" max="6401" width="13.42578125" customWidth="1"/>
    <col min="6402" max="6402" width="13.28515625" customWidth="1"/>
    <col min="6403" max="6404" width="5.140625" customWidth="1"/>
    <col min="6405" max="6405" width="7.28515625" customWidth="1"/>
    <col min="6406" max="6406" width="13.140625" customWidth="1"/>
    <col min="6407" max="6407" width="38.5703125" customWidth="1"/>
    <col min="6408" max="6408" width="13.28515625" customWidth="1"/>
    <col min="6409" max="6409" width="23.5703125" customWidth="1"/>
    <col min="6410" max="6410" width="19.85546875" customWidth="1"/>
    <col min="6411" max="6411" width="13.28515625" customWidth="1"/>
    <col min="6412" max="6412" width="8.42578125" customWidth="1"/>
    <col min="6413" max="6413" width="8.85546875" customWidth="1"/>
    <col min="6414" max="6414" width="10.7109375" customWidth="1"/>
    <col min="6415" max="6415" width="14.42578125" customWidth="1"/>
    <col min="6416" max="6416" width="13.42578125" customWidth="1"/>
    <col min="6417" max="6417" width="14.85546875" customWidth="1"/>
    <col min="6418" max="6418" width="11.7109375" customWidth="1"/>
    <col min="6419" max="6419" width="11.140625" customWidth="1"/>
    <col min="6420" max="6421" width="10" customWidth="1"/>
    <col min="6422" max="6423" width="10.28515625" customWidth="1"/>
    <col min="6424" max="6431" width="9" customWidth="1"/>
    <col min="6432" max="6432" width="13.140625" customWidth="1"/>
    <col min="6433" max="6433" width="13.28515625" customWidth="1"/>
    <col min="6434" max="6434" width="13" customWidth="1"/>
    <col min="6435" max="6435" width="13.140625" customWidth="1"/>
    <col min="6436" max="6436" width="12.7109375" customWidth="1"/>
    <col min="6437" max="6437" width="13.5703125" customWidth="1"/>
    <col min="6438" max="6438" width="14.140625" customWidth="1"/>
    <col min="6439" max="6439" width="12.140625" customWidth="1"/>
    <col min="6440" max="6440" width="11.85546875" customWidth="1"/>
    <col min="6441" max="6441" width="16" customWidth="1"/>
    <col min="6442" max="6442" width="10.7109375" customWidth="1"/>
    <col min="6443" max="6443" width="15.140625" customWidth="1"/>
    <col min="6444" max="6444" width="9.42578125" customWidth="1"/>
    <col min="6445" max="6445" width="9.140625" customWidth="1"/>
    <col min="6446" max="6447" width="9" customWidth="1"/>
    <col min="6448" max="6448" width="24.5703125" customWidth="1"/>
    <col min="6449" max="6449" width="75.5703125" customWidth="1"/>
    <col min="6450" max="6450" width="8" customWidth="1"/>
    <col min="6451" max="6451" width="8.5703125" customWidth="1"/>
    <col min="6452" max="6452" width="17" customWidth="1"/>
    <col min="6453" max="6453" width="44.5703125" customWidth="1"/>
    <col min="6454" max="6454" width="34" customWidth="1"/>
    <col min="6455" max="6455" width="9" customWidth="1"/>
    <col min="6456" max="6456" width="14.7109375" customWidth="1"/>
    <col min="6457" max="6457" width="21.28515625" customWidth="1"/>
    <col min="6458" max="6458" width="11.28515625" customWidth="1"/>
    <col min="6459" max="6459" width="19" customWidth="1"/>
    <col min="6460" max="6460" width="20.28515625" customWidth="1"/>
    <col min="6461" max="6461" width="40.140625" customWidth="1"/>
    <col min="6462" max="6462" width="11.85546875" customWidth="1"/>
    <col min="6463" max="6463" width="11.28515625" customWidth="1"/>
    <col min="6464" max="6465" width="9" customWidth="1"/>
    <col min="6466" max="6466" width="21.7109375" customWidth="1"/>
    <col min="6467" max="6467" width="18.85546875" customWidth="1"/>
    <col min="6468" max="6468" width="41.5703125" customWidth="1"/>
    <col min="6649" max="6649" width="5.85546875" customWidth="1"/>
    <col min="6650" max="6650" width="6.140625" customWidth="1"/>
    <col min="6651" max="6651" width="21.5703125" customWidth="1"/>
    <col min="6652" max="6654" width="6.85546875" customWidth="1"/>
    <col min="6655" max="6656" width="7.42578125" customWidth="1"/>
    <col min="6657" max="6657" width="13.42578125" customWidth="1"/>
    <col min="6658" max="6658" width="13.28515625" customWidth="1"/>
    <col min="6659" max="6660" width="5.140625" customWidth="1"/>
    <col min="6661" max="6661" width="7.28515625" customWidth="1"/>
    <col min="6662" max="6662" width="13.140625" customWidth="1"/>
    <col min="6663" max="6663" width="38.5703125" customWidth="1"/>
    <col min="6664" max="6664" width="13.28515625" customWidth="1"/>
    <col min="6665" max="6665" width="23.5703125" customWidth="1"/>
    <col min="6666" max="6666" width="19.85546875" customWidth="1"/>
    <col min="6667" max="6667" width="13.28515625" customWidth="1"/>
    <col min="6668" max="6668" width="8.42578125" customWidth="1"/>
    <col min="6669" max="6669" width="8.85546875" customWidth="1"/>
    <col min="6670" max="6670" width="10.7109375" customWidth="1"/>
    <col min="6671" max="6671" width="14.42578125" customWidth="1"/>
    <col min="6672" max="6672" width="13.42578125" customWidth="1"/>
    <col min="6673" max="6673" width="14.85546875" customWidth="1"/>
    <col min="6674" max="6674" width="11.7109375" customWidth="1"/>
    <col min="6675" max="6675" width="11.140625" customWidth="1"/>
    <col min="6676" max="6677" width="10" customWidth="1"/>
    <col min="6678" max="6679" width="10.28515625" customWidth="1"/>
    <col min="6680" max="6687" width="9" customWidth="1"/>
    <col min="6688" max="6688" width="13.140625" customWidth="1"/>
    <col min="6689" max="6689" width="13.28515625" customWidth="1"/>
    <col min="6690" max="6690" width="13" customWidth="1"/>
    <col min="6691" max="6691" width="13.140625" customWidth="1"/>
    <col min="6692" max="6692" width="12.7109375" customWidth="1"/>
    <col min="6693" max="6693" width="13.5703125" customWidth="1"/>
    <col min="6694" max="6694" width="14.140625" customWidth="1"/>
    <col min="6695" max="6695" width="12.140625" customWidth="1"/>
    <col min="6696" max="6696" width="11.85546875" customWidth="1"/>
    <col min="6697" max="6697" width="16" customWidth="1"/>
    <col min="6698" max="6698" width="10.7109375" customWidth="1"/>
    <col min="6699" max="6699" width="15.140625" customWidth="1"/>
    <col min="6700" max="6700" width="9.42578125" customWidth="1"/>
    <col min="6701" max="6701" width="9.140625" customWidth="1"/>
    <col min="6702" max="6703" width="9" customWidth="1"/>
    <col min="6704" max="6704" width="24.5703125" customWidth="1"/>
    <col min="6705" max="6705" width="75.5703125" customWidth="1"/>
    <col min="6706" max="6706" width="8" customWidth="1"/>
    <col min="6707" max="6707" width="8.5703125" customWidth="1"/>
    <col min="6708" max="6708" width="17" customWidth="1"/>
    <col min="6709" max="6709" width="44.5703125" customWidth="1"/>
    <col min="6710" max="6710" width="34" customWidth="1"/>
    <col min="6711" max="6711" width="9" customWidth="1"/>
    <col min="6712" max="6712" width="14.7109375" customWidth="1"/>
    <col min="6713" max="6713" width="21.28515625" customWidth="1"/>
    <col min="6714" max="6714" width="11.28515625" customWidth="1"/>
    <col min="6715" max="6715" width="19" customWidth="1"/>
    <col min="6716" max="6716" width="20.28515625" customWidth="1"/>
    <col min="6717" max="6717" width="40.140625" customWidth="1"/>
    <col min="6718" max="6718" width="11.85546875" customWidth="1"/>
    <col min="6719" max="6719" width="11.28515625" customWidth="1"/>
    <col min="6720" max="6721" width="9" customWidth="1"/>
    <col min="6722" max="6722" width="21.7109375" customWidth="1"/>
    <col min="6723" max="6723" width="18.85546875" customWidth="1"/>
    <col min="6724" max="6724" width="41.5703125" customWidth="1"/>
    <col min="6905" max="6905" width="5.85546875" customWidth="1"/>
    <col min="6906" max="6906" width="6.140625" customWidth="1"/>
    <col min="6907" max="6907" width="21.5703125" customWidth="1"/>
    <col min="6908" max="6910" width="6.85546875" customWidth="1"/>
    <col min="6911" max="6912" width="7.42578125" customWidth="1"/>
    <col min="6913" max="6913" width="13.42578125" customWidth="1"/>
    <col min="6914" max="6914" width="13.28515625" customWidth="1"/>
    <col min="6915" max="6916" width="5.140625" customWidth="1"/>
    <col min="6917" max="6917" width="7.28515625" customWidth="1"/>
    <col min="6918" max="6918" width="13.140625" customWidth="1"/>
    <col min="6919" max="6919" width="38.5703125" customWidth="1"/>
    <col min="6920" max="6920" width="13.28515625" customWidth="1"/>
    <col min="6921" max="6921" width="23.5703125" customWidth="1"/>
    <col min="6922" max="6922" width="19.85546875" customWidth="1"/>
    <col min="6923" max="6923" width="13.28515625" customWidth="1"/>
    <col min="6924" max="6924" width="8.42578125" customWidth="1"/>
    <col min="6925" max="6925" width="8.85546875" customWidth="1"/>
    <col min="6926" max="6926" width="10.7109375" customWidth="1"/>
    <col min="6927" max="6927" width="14.42578125" customWidth="1"/>
    <col min="6928" max="6928" width="13.42578125" customWidth="1"/>
    <col min="6929" max="6929" width="14.85546875" customWidth="1"/>
    <col min="6930" max="6930" width="11.7109375" customWidth="1"/>
    <col min="6931" max="6931" width="11.140625" customWidth="1"/>
    <col min="6932" max="6933" width="10" customWidth="1"/>
    <col min="6934" max="6935" width="10.28515625" customWidth="1"/>
    <col min="6936" max="6943" width="9" customWidth="1"/>
    <col min="6944" max="6944" width="13.140625" customWidth="1"/>
    <col min="6945" max="6945" width="13.28515625" customWidth="1"/>
    <col min="6946" max="6946" width="13" customWidth="1"/>
    <col min="6947" max="6947" width="13.140625" customWidth="1"/>
    <col min="6948" max="6948" width="12.7109375" customWidth="1"/>
    <col min="6949" max="6949" width="13.5703125" customWidth="1"/>
    <col min="6950" max="6950" width="14.140625" customWidth="1"/>
    <col min="6951" max="6951" width="12.140625" customWidth="1"/>
    <col min="6952" max="6952" width="11.85546875" customWidth="1"/>
    <col min="6953" max="6953" width="16" customWidth="1"/>
    <col min="6954" max="6954" width="10.7109375" customWidth="1"/>
    <col min="6955" max="6955" width="15.140625" customWidth="1"/>
    <col min="6956" max="6956" width="9.42578125" customWidth="1"/>
    <col min="6957" max="6957" width="9.140625" customWidth="1"/>
    <col min="6958" max="6959" width="9" customWidth="1"/>
    <col min="6960" max="6960" width="24.5703125" customWidth="1"/>
    <col min="6961" max="6961" width="75.5703125" customWidth="1"/>
    <col min="6962" max="6962" width="8" customWidth="1"/>
    <col min="6963" max="6963" width="8.5703125" customWidth="1"/>
    <col min="6964" max="6964" width="17" customWidth="1"/>
    <col min="6965" max="6965" width="44.5703125" customWidth="1"/>
    <col min="6966" max="6966" width="34" customWidth="1"/>
    <col min="6967" max="6967" width="9" customWidth="1"/>
    <col min="6968" max="6968" width="14.7109375" customWidth="1"/>
    <col min="6969" max="6969" width="21.28515625" customWidth="1"/>
    <col min="6970" max="6970" width="11.28515625" customWidth="1"/>
    <col min="6971" max="6971" width="19" customWidth="1"/>
    <col min="6972" max="6972" width="20.28515625" customWidth="1"/>
    <col min="6973" max="6973" width="40.140625" customWidth="1"/>
    <col min="6974" max="6974" width="11.85546875" customWidth="1"/>
    <col min="6975" max="6975" width="11.28515625" customWidth="1"/>
    <col min="6976" max="6977" width="9" customWidth="1"/>
    <col min="6978" max="6978" width="21.7109375" customWidth="1"/>
    <col min="6979" max="6979" width="18.85546875" customWidth="1"/>
    <col min="6980" max="6980" width="41.5703125" customWidth="1"/>
    <col min="7161" max="7161" width="5.85546875" customWidth="1"/>
    <col min="7162" max="7162" width="6.140625" customWidth="1"/>
    <col min="7163" max="7163" width="21.5703125" customWidth="1"/>
    <col min="7164" max="7166" width="6.85546875" customWidth="1"/>
    <col min="7167" max="7168" width="7.42578125" customWidth="1"/>
    <col min="7169" max="7169" width="13.42578125" customWidth="1"/>
    <col min="7170" max="7170" width="13.28515625" customWidth="1"/>
    <col min="7171" max="7172" width="5.140625" customWidth="1"/>
    <col min="7173" max="7173" width="7.28515625" customWidth="1"/>
    <col min="7174" max="7174" width="13.140625" customWidth="1"/>
    <col min="7175" max="7175" width="38.5703125" customWidth="1"/>
    <col min="7176" max="7176" width="13.28515625" customWidth="1"/>
    <col min="7177" max="7177" width="23.5703125" customWidth="1"/>
    <col min="7178" max="7178" width="19.85546875" customWidth="1"/>
    <col min="7179" max="7179" width="13.28515625" customWidth="1"/>
    <col min="7180" max="7180" width="8.42578125" customWidth="1"/>
    <col min="7181" max="7181" width="8.85546875" customWidth="1"/>
    <col min="7182" max="7182" width="10.7109375" customWidth="1"/>
    <col min="7183" max="7183" width="14.42578125" customWidth="1"/>
    <col min="7184" max="7184" width="13.42578125" customWidth="1"/>
    <col min="7185" max="7185" width="14.85546875" customWidth="1"/>
    <col min="7186" max="7186" width="11.7109375" customWidth="1"/>
    <col min="7187" max="7187" width="11.140625" customWidth="1"/>
    <col min="7188" max="7189" width="10" customWidth="1"/>
    <col min="7190" max="7191" width="10.28515625" customWidth="1"/>
    <col min="7192" max="7199" width="9" customWidth="1"/>
    <col min="7200" max="7200" width="13.140625" customWidth="1"/>
    <col min="7201" max="7201" width="13.28515625" customWidth="1"/>
    <col min="7202" max="7202" width="13" customWidth="1"/>
    <col min="7203" max="7203" width="13.140625" customWidth="1"/>
    <col min="7204" max="7204" width="12.7109375" customWidth="1"/>
    <col min="7205" max="7205" width="13.5703125" customWidth="1"/>
    <col min="7206" max="7206" width="14.140625" customWidth="1"/>
    <col min="7207" max="7207" width="12.140625" customWidth="1"/>
    <col min="7208" max="7208" width="11.85546875" customWidth="1"/>
    <col min="7209" max="7209" width="16" customWidth="1"/>
    <col min="7210" max="7210" width="10.7109375" customWidth="1"/>
    <col min="7211" max="7211" width="15.140625" customWidth="1"/>
    <col min="7212" max="7212" width="9.42578125" customWidth="1"/>
    <col min="7213" max="7213" width="9.140625" customWidth="1"/>
    <col min="7214" max="7215" width="9" customWidth="1"/>
    <col min="7216" max="7216" width="24.5703125" customWidth="1"/>
    <col min="7217" max="7217" width="75.5703125" customWidth="1"/>
    <col min="7218" max="7218" width="8" customWidth="1"/>
    <col min="7219" max="7219" width="8.5703125" customWidth="1"/>
    <col min="7220" max="7220" width="17" customWidth="1"/>
    <col min="7221" max="7221" width="44.5703125" customWidth="1"/>
    <col min="7222" max="7222" width="34" customWidth="1"/>
    <col min="7223" max="7223" width="9" customWidth="1"/>
    <col min="7224" max="7224" width="14.7109375" customWidth="1"/>
    <col min="7225" max="7225" width="21.28515625" customWidth="1"/>
    <col min="7226" max="7226" width="11.28515625" customWidth="1"/>
    <col min="7227" max="7227" width="19" customWidth="1"/>
    <col min="7228" max="7228" width="20.28515625" customWidth="1"/>
    <col min="7229" max="7229" width="40.140625" customWidth="1"/>
    <col min="7230" max="7230" width="11.85546875" customWidth="1"/>
    <col min="7231" max="7231" width="11.28515625" customWidth="1"/>
    <col min="7232" max="7233" width="9" customWidth="1"/>
    <col min="7234" max="7234" width="21.7109375" customWidth="1"/>
    <col min="7235" max="7235" width="18.85546875" customWidth="1"/>
    <col min="7236" max="7236" width="41.5703125" customWidth="1"/>
    <col min="7417" max="7417" width="5.85546875" customWidth="1"/>
    <col min="7418" max="7418" width="6.140625" customWidth="1"/>
    <col min="7419" max="7419" width="21.5703125" customWidth="1"/>
    <col min="7420" max="7422" width="6.85546875" customWidth="1"/>
    <col min="7423" max="7424" width="7.42578125" customWidth="1"/>
    <col min="7425" max="7425" width="13.42578125" customWidth="1"/>
    <col min="7426" max="7426" width="13.28515625" customWidth="1"/>
    <col min="7427" max="7428" width="5.140625" customWidth="1"/>
    <col min="7429" max="7429" width="7.28515625" customWidth="1"/>
    <col min="7430" max="7430" width="13.140625" customWidth="1"/>
    <col min="7431" max="7431" width="38.5703125" customWidth="1"/>
    <col min="7432" max="7432" width="13.28515625" customWidth="1"/>
    <col min="7433" max="7433" width="23.5703125" customWidth="1"/>
    <col min="7434" max="7434" width="19.85546875" customWidth="1"/>
    <col min="7435" max="7435" width="13.28515625" customWidth="1"/>
    <col min="7436" max="7436" width="8.42578125" customWidth="1"/>
    <col min="7437" max="7437" width="8.85546875" customWidth="1"/>
    <col min="7438" max="7438" width="10.7109375" customWidth="1"/>
    <col min="7439" max="7439" width="14.42578125" customWidth="1"/>
    <col min="7440" max="7440" width="13.42578125" customWidth="1"/>
    <col min="7441" max="7441" width="14.85546875" customWidth="1"/>
    <col min="7442" max="7442" width="11.7109375" customWidth="1"/>
    <col min="7443" max="7443" width="11.140625" customWidth="1"/>
    <col min="7444" max="7445" width="10" customWidth="1"/>
    <col min="7446" max="7447" width="10.28515625" customWidth="1"/>
    <col min="7448" max="7455" width="9" customWidth="1"/>
    <col min="7456" max="7456" width="13.140625" customWidth="1"/>
    <col min="7457" max="7457" width="13.28515625" customWidth="1"/>
    <col min="7458" max="7458" width="13" customWidth="1"/>
    <col min="7459" max="7459" width="13.140625" customWidth="1"/>
    <col min="7460" max="7460" width="12.7109375" customWidth="1"/>
    <col min="7461" max="7461" width="13.5703125" customWidth="1"/>
    <col min="7462" max="7462" width="14.140625" customWidth="1"/>
    <col min="7463" max="7463" width="12.140625" customWidth="1"/>
    <col min="7464" max="7464" width="11.85546875" customWidth="1"/>
    <col min="7465" max="7465" width="16" customWidth="1"/>
    <col min="7466" max="7466" width="10.7109375" customWidth="1"/>
    <col min="7467" max="7467" width="15.140625" customWidth="1"/>
    <col min="7468" max="7468" width="9.42578125" customWidth="1"/>
    <col min="7469" max="7469" width="9.140625" customWidth="1"/>
    <col min="7470" max="7471" width="9" customWidth="1"/>
    <col min="7472" max="7472" width="24.5703125" customWidth="1"/>
    <col min="7473" max="7473" width="75.5703125" customWidth="1"/>
    <col min="7474" max="7474" width="8" customWidth="1"/>
    <col min="7475" max="7475" width="8.5703125" customWidth="1"/>
    <col min="7476" max="7476" width="17" customWidth="1"/>
    <col min="7477" max="7477" width="44.5703125" customWidth="1"/>
    <col min="7478" max="7478" width="34" customWidth="1"/>
    <col min="7479" max="7479" width="9" customWidth="1"/>
    <col min="7480" max="7480" width="14.7109375" customWidth="1"/>
    <col min="7481" max="7481" width="21.28515625" customWidth="1"/>
    <col min="7482" max="7482" width="11.28515625" customWidth="1"/>
    <col min="7483" max="7483" width="19" customWidth="1"/>
    <col min="7484" max="7484" width="20.28515625" customWidth="1"/>
    <col min="7485" max="7485" width="40.140625" customWidth="1"/>
    <col min="7486" max="7486" width="11.85546875" customWidth="1"/>
    <col min="7487" max="7487" width="11.28515625" customWidth="1"/>
    <col min="7488" max="7489" width="9" customWidth="1"/>
    <col min="7490" max="7490" width="21.7109375" customWidth="1"/>
    <col min="7491" max="7491" width="18.85546875" customWidth="1"/>
    <col min="7492" max="7492" width="41.5703125" customWidth="1"/>
    <col min="7673" max="7673" width="5.85546875" customWidth="1"/>
    <col min="7674" max="7674" width="6.140625" customWidth="1"/>
    <col min="7675" max="7675" width="21.5703125" customWidth="1"/>
    <col min="7676" max="7678" width="6.85546875" customWidth="1"/>
    <col min="7679" max="7680" width="7.42578125" customWidth="1"/>
    <col min="7681" max="7681" width="13.42578125" customWidth="1"/>
    <col min="7682" max="7682" width="13.28515625" customWidth="1"/>
    <col min="7683" max="7684" width="5.140625" customWidth="1"/>
    <col min="7685" max="7685" width="7.28515625" customWidth="1"/>
    <col min="7686" max="7686" width="13.140625" customWidth="1"/>
    <col min="7687" max="7687" width="38.5703125" customWidth="1"/>
    <col min="7688" max="7688" width="13.28515625" customWidth="1"/>
    <col min="7689" max="7689" width="23.5703125" customWidth="1"/>
    <col min="7690" max="7690" width="19.85546875" customWidth="1"/>
    <col min="7691" max="7691" width="13.28515625" customWidth="1"/>
    <col min="7692" max="7692" width="8.42578125" customWidth="1"/>
    <col min="7693" max="7693" width="8.85546875" customWidth="1"/>
    <col min="7694" max="7694" width="10.7109375" customWidth="1"/>
    <col min="7695" max="7695" width="14.42578125" customWidth="1"/>
    <col min="7696" max="7696" width="13.42578125" customWidth="1"/>
    <col min="7697" max="7697" width="14.85546875" customWidth="1"/>
    <col min="7698" max="7698" width="11.7109375" customWidth="1"/>
    <col min="7699" max="7699" width="11.140625" customWidth="1"/>
    <col min="7700" max="7701" width="10" customWidth="1"/>
    <col min="7702" max="7703" width="10.28515625" customWidth="1"/>
    <col min="7704" max="7711" width="9" customWidth="1"/>
    <col min="7712" max="7712" width="13.140625" customWidth="1"/>
    <col min="7713" max="7713" width="13.28515625" customWidth="1"/>
    <col min="7714" max="7714" width="13" customWidth="1"/>
    <col min="7715" max="7715" width="13.140625" customWidth="1"/>
    <col min="7716" max="7716" width="12.7109375" customWidth="1"/>
    <col min="7717" max="7717" width="13.5703125" customWidth="1"/>
    <col min="7718" max="7718" width="14.140625" customWidth="1"/>
    <col min="7719" max="7719" width="12.140625" customWidth="1"/>
    <col min="7720" max="7720" width="11.85546875" customWidth="1"/>
    <col min="7721" max="7721" width="16" customWidth="1"/>
    <col min="7722" max="7722" width="10.7109375" customWidth="1"/>
    <col min="7723" max="7723" width="15.140625" customWidth="1"/>
    <col min="7724" max="7724" width="9.42578125" customWidth="1"/>
    <col min="7725" max="7725" width="9.140625" customWidth="1"/>
    <col min="7726" max="7727" width="9" customWidth="1"/>
    <col min="7728" max="7728" width="24.5703125" customWidth="1"/>
    <col min="7729" max="7729" width="75.5703125" customWidth="1"/>
    <col min="7730" max="7730" width="8" customWidth="1"/>
    <col min="7731" max="7731" width="8.5703125" customWidth="1"/>
    <col min="7732" max="7732" width="17" customWidth="1"/>
    <col min="7733" max="7733" width="44.5703125" customWidth="1"/>
    <col min="7734" max="7734" width="34" customWidth="1"/>
    <col min="7735" max="7735" width="9" customWidth="1"/>
    <col min="7736" max="7736" width="14.7109375" customWidth="1"/>
    <col min="7737" max="7737" width="21.28515625" customWidth="1"/>
    <col min="7738" max="7738" width="11.28515625" customWidth="1"/>
    <col min="7739" max="7739" width="19" customWidth="1"/>
    <col min="7740" max="7740" width="20.28515625" customWidth="1"/>
    <col min="7741" max="7741" width="40.140625" customWidth="1"/>
    <col min="7742" max="7742" width="11.85546875" customWidth="1"/>
    <col min="7743" max="7743" width="11.28515625" customWidth="1"/>
    <col min="7744" max="7745" width="9" customWidth="1"/>
    <col min="7746" max="7746" width="21.7109375" customWidth="1"/>
    <col min="7747" max="7747" width="18.85546875" customWidth="1"/>
    <col min="7748" max="7748" width="41.5703125" customWidth="1"/>
    <col min="7929" max="7929" width="5.85546875" customWidth="1"/>
    <col min="7930" max="7930" width="6.140625" customWidth="1"/>
    <col min="7931" max="7931" width="21.5703125" customWidth="1"/>
    <col min="7932" max="7934" width="6.85546875" customWidth="1"/>
    <col min="7935" max="7936" width="7.42578125" customWidth="1"/>
    <col min="7937" max="7937" width="13.42578125" customWidth="1"/>
    <col min="7938" max="7938" width="13.28515625" customWidth="1"/>
    <col min="7939" max="7940" width="5.140625" customWidth="1"/>
    <col min="7941" max="7941" width="7.28515625" customWidth="1"/>
    <col min="7942" max="7942" width="13.140625" customWidth="1"/>
    <col min="7943" max="7943" width="38.5703125" customWidth="1"/>
    <col min="7944" max="7944" width="13.28515625" customWidth="1"/>
    <col min="7945" max="7945" width="23.5703125" customWidth="1"/>
    <col min="7946" max="7946" width="19.85546875" customWidth="1"/>
    <col min="7947" max="7947" width="13.28515625" customWidth="1"/>
    <col min="7948" max="7948" width="8.42578125" customWidth="1"/>
    <col min="7949" max="7949" width="8.85546875" customWidth="1"/>
    <col min="7950" max="7950" width="10.7109375" customWidth="1"/>
    <col min="7951" max="7951" width="14.42578125" customWidth="1"/>
    <col min="7952" max="7952" width="13.42578125" customWidth="1"/>
    <col min="7953" max="7953" width="14.85546875" customWidth="1"/>
    <col min="7954" max="7954" width="11.7109375" customWidth="1"/>
    <col min="7955" max="7955" width="11.140625" customWidth="1"/>
    <col min="7956" max="7957" width="10" customWidth="1"/>
    <col min="7958" max="7959" width="10.28515625" customWidth="1"/>
    <col min="7960" max="7967" width="9" customWidth="1"/>
    <col min="7968" max="7968" width="13.140625" customWidth="1"/>
    <col min="7969" max="7969" width="13.28515625" customWidth="1"/>
    <col min="7970" max="7970" width="13" customWidth="1"/>
    <col min="7971" max="7971" width="13.140625" customWidth="1"/>
    <col min="7972" max="7972" width="12.7109375" customWidth="1"/>
    <col min="7973" max="7973" width="13.5703125" customWidth="1"/>
    <col min="7974" max="7974" width="14.140625" customWidth="1"/>
    <col min="7975" max="7975" width="12.140625" customWidth="1"/>
    <col min="7976" max="7976" width="11.85546875" customWidth="1"/>
    <col min="7977" max="7977" width="16" customWidth="1"/>
    <col min="7978" max="7978" width="10.7109375" customWidth="1"/>
    <col min="7979" max="7979" width="15.140625" customWidth="1"/>
    <col min="7980" max="7980" width="9.42578125" customWidth="1"/>
    <col min="7981" max="7981" width="9.140625" customWidth="1"/>
    <col min="7982" max="7983" width="9" customWidth="1"/>
    <col min="7984" max="7984" width="24.5703125" customWidth="1"/>
    <col min="7985" max="7985" width="75.5703125" customWidth="1"/>
    <col min="7986" max="7986" width="8" customWidth="1"/>
    <col min="7987" max="7987" width="8.5703125" customWidth="1"/>
    <col min="7988" max="7988" width="17" customWidth="1"/>
    <col min="7989" max="7989" width="44.5703125" customWidth="1"/>
    <col min="7990" max="7990" width="34" customWidth="1"/>
    <col min="7991" max="7991" width="9" customWidth="1"/>
    <col min="7992" max="7992" width="14.7109375" customWidth="1"/>
    <col min="7993" max="7993" width="21.28515625" customWidth="1"/>
    <col min="7994" max="7994" width="11.28515625" customWidth="1"/>
    <col min="7995" max="7995" width="19" customWidth="1"/>
    <col min="7996" max="7996" width="20.28515625" customWidth="1"/>
    <col min="7997" max="7997" width="40.140625" customWidth="1"/>
    <col min="7998" max="7998" width="11.85546875" customWidth="1"/>
    <col min="7999" max="7999" width="11.28515625" customWidth="1"/>
    <col min="8000" max="8001" width="9" customWidth="1"/>
    <col min="8002" max="8002" width="21.7109375" customWidth="1"/>
    <col min="8003" max="8003" width="18.85546875" customWidth="1"/>
    <col min="8004" max="8004" width="41.5703125" customWidth="1"/>
    <col min="8185" max="8185" width="5.85546875" customWidth="1"/>
    <col min="8186" max="8186" width="6.140625" customWidth="1"/>
    <col min="8187" max="8187" width="21.5703125" customWidth="1"/>
    <col min="8188" max="8190" width="6.85546875" customWidth="1"/>
    <col min="8191" max="8192" width="7.42578125" customWidth="1"/>
    <col min="8193" max="8193" width="13.42578125" customWidth="1"/>
    <col min="8194" max="8194" width="13.28515625" customWidth="1"/>
    <col min="8195" max="8196" width="5.140625" customWidth="1"/>
    <col min="8197" max="8197" width="7.28515625" customWidth="1"/>
    <col min="8198" max="8198" width="13.140625" customWidth="1"/>
    <col min="8199" max="8199" width="38.5703125" customWidth="1"/>
    <col min="8200" max="8200" width="13.28515625" customWidth="1"/>
    <col min="8201" max="8201" width="23.5703125" customWidth="1"/>
    <col min="8202" max="8202" width="19.85546875" customWidth="1"/>
    <col min="8203" max="8203" width="13.28515625" customWidth="1"/>
    <col min="8204" max="8204" width="8.42578125" customWidth="1"/>
    <col min="8205" max="8205" width="8.85546875" customWidth="1"/>
    <col min="8206" max="8206" width="10.7109375" customWidth="1"/>
    <col min="8207" max="8207" width="14.42578125" customWidth="1"/>
    <col min="8208" max="8208" width="13.42578125" customWidth="1"/>
    <col min="8209" max="8209" width="14.85546875" customWidth="1"/>
    <col min="8210" max="8210" width="11.7109375" customWidth="1"/>
    <col min="8211" max="8211" width="11.140625" customWidth="1"/>
    <col min="8212" max="8213" width="10" customWidth="1"/>
    <col min="8214" max="8215" width="10.28515625" customWidth="1"/>
    <col min="8216" max="8223" width="9" customWidth="1"/>
    <col min="8224" max="8224" width="13.140625" customWidth="1"/>
    <col min="8225" max="8225" width="13.28515625" customWidth="1"/>
    <col min="8226" max="8226" width="13" customWidth="1"/>
    <col min="8227" max="8227" width="13.140625" customWidth="1"/>
    <col min="8228" max="8228" width="12.7109375" customWidth="1"/>
    <col min="8229" max="8229" width="13.5703125" customWidth="1"/>
    <col min="8230" max="8230" width="14.140625" customWidth="1"/>
    <col min="8231" max="8231" width="12.140625" customWidth="1"/>
    <col min="8232" max="8232" width="11.85546875" customWidth="1"/>
    <col min="8233" max="8233" width="16" customWidth="1"/>
    <col min="8234" max="8234" width="10.7109375" customWidth="1"/>
    <col min="8235" max="8235" width="15.140625" customWidth="1"/>
    <col min="8236" max="8236" width="9.42578125" customWidth="1"/>
    <col min="8237" max="8237" width="9.140625" customWidth="1"/>
    <col min="8238" max="8239" width="9" customWidth="1"/>
    <col min="8240" max="8240" width="24.5703125" customWidth="1"/>
    <col min="8241" max="8241" width="75.5703125" customWidth="1"/>
    <col min="8242" max="8242" width="8" customWidth="1"/>
    <col min="8243" max="8243" width="8.5703125" customWidth="1"/>
    <col min="8244" max="8244" width="17" customWidth="1"/>
    <col min="8245" max="8245" width="44.5703125" customWidth="1"/>
    <col min="8246" max="8246" width="34" customWidth="1"/>
    <col min="8247" max="8247" width="9" customWidth="1"/>
    <col min="8248" max="8248" width="14.7109375" customWidth="1"/>
    <col min="8249" max="8249" width="21.28515625" customWidth="1"/>
    <col min="8250" max="8250" width="11.28515625" customWidth="1"/>
    <col min="8251" max="8251" width="19" customWidth="1"/>
    <col min="8252" max="8252" width="20.28515625" customWidth="1"/>
    <col min="8253" max="8253" width="40.140625" customWidth="1"/>
    <col min="8254" max="8254" width="11.85546875" customWidth="1"/>
    <col min="8255" max="8255" width="11.28515625" customWidth="1"/>
    <col min="8256" max="8257" width="9" customWidth="1"/>
    <col min="8258" max="8258" width="21.7109375" customWidth="1"/>
    <col min="8259" max="8259" width="18.85546875" customWidth="1"/>
    <col min="8260" max="8260" width="41.5703125" customWidth="1"/>
    <col min="8441" max="8441" width="5.85546875" customWidth="1"/>
    <col min="8442" max="8442" width="6.140625" customWidth="1"/>
    <col min="8443" max="8443" width="21.5703125" customWidth="1"/>
    <col min="8444" max="8446" width="6.85546875" customWidth="1"/>
    <col min="8447" max="8448" width="7.42578125" customWidth="1"/>
    <col min="8449" max="8449" width="13.42578125" customWidth="1"/>
    <col min="8450" max="8450" width="13.28515625" customWidth="1"/>
    <col min="8451" max="8452" width="5.140625" customWidth="1"/>
    <col min="8453" max="8453" width="7.28515625" customWidth="1"/>
    <col min="8454" max="8454" width="13.140625" customWidth="1"/>
    <col min="8455" max="8455" width="38.5703125" customWidth="1"/>
    <col min="8456" max="8456" width="13.28515625" customWidth="1"/>
    <col min="8457" max="8457" width="23.5703125" customWidth="1"/>
    <col min="8458" max="8458" width="19.85546875" customWidth="1"/>
    <col min="8459" max="8459" width="13.28515625" customWidth="1"/>
    <col min="8460" max="8460" width="8.42578125" customWidth="1"/>
    <col min="8461" max="8461" width="8.85546875" customWidth="1"/>
    <col min="8462" max="8462" width="10.7109375" customWidth="1"/>
    <col min="8463" max="8463" width="14.42578125" customWidth="1"/>
    <col min="8464" max="8464" width="13.42578125" customWidth="1"/>
    <col min="8465" max="8465" width="14.85546875" customWidth="1"/>
    <col min="8466" max="8466" width="11.7109375" customWidth="1"/>
    <col min="8467" max="8467" width="11.140625" customWidth="1"/>
    <col min="8468" max="8469" width="10" customWidth="1"/>
    <col min="8470" max="8471" width="10.28515625" customWidth="1"/>
    <col min="8472" max="8479" width="9" customWidth="1"/>
    <col min="8480" max="8480" width="13.140625" customWidth="1"/>
    <col min="8481" max="8481" width="13.28515625" customWidth="1"/>
    <col min="8482" max="8482" width="13" customWidth="1"/>
    <col min="8483" max="8483" width="13.140625" customWidth="1"/>
    <col min="8484" max="8484" width="12.7109375" customWidth="1"/>
    <col min="8485" max="8485" width="13.5703125" customWidth="1"/>
    <col min="8486" max="8486" width="14.140625" customWidth="1"/>
    <col min="8487" max="8487" width="12.140625" customWidth="1"/>
    <col min="8488" max="8488" width="11.85546875" customWidth="1"/>
    <col min="8489" max="8489" width="16" customWidth="1"/>
    <col min="8490" max="8490" width="10.7109375" customWidth="1"/>
    <col min="8491" max="8491" width="15.140625" customWidth="1"/>
    <col min="8492" max="8492" width="9.42578125" customWidth="1"/>
    <col min="8493" max="8493" width="9.140625" customWidth="1"/>
    <col min="8494" max="8495" width="9" customWidth="1"/>
    <col min="8496" max="8496" width="24.5703125" customWidth="1"/>
    <col min="8497" max="8497" width="75.5703125" customWidth="1"/>
    <col min="8498" max="8498" width="8" customWidth="1"/>
    <col min="8499" max="8499" width="8.5703125" customWidth="1"/>
    <col min="8500" max="8500" width="17" customWidth="1"/>
    <col min="8501" max="8501" width="44.5703125" customWidth="1"/>
    <col min="8502" max="8502" width="34" customWidth="1"/>
    <col min="8503" max="8503" width="9" customWidth="1"/>
    <col min="8504" max="8504" width="14.7109375" customWidth="1"/>
    <col min="8505" max="8505" width="21.28515625" customWidth="1"/>
    <col min="8506" max="8506" width="11.28515625" customWidth="1"/>
    <col min="8507" max="8507" width="19" customWidth="1"/>
    <col min="8508" max="8508" width="20.28515625" customWidth="1"/>
    <col min="8509" max="8509" width="40.140625" customWidth="1"/>
    <col min="8510" max="8510" width="11.85546875" customWidth="1"/>
    <col min="8511" max="8511" width="11.28515625" customWidth="1"/>
    <col min="8512" max="8513" width="9" customWidth="1"/>
    <col min="8514" max="8514" width="21.7109375" customWidth="1"/>
    <col min="8515" max="8515" width="18.85546875" customWidth="1"/>
    <col min="8516" max="8516" width="41.5703125" customWidth="1"/>
    <col min="8697" max="8697" width="5.85546875" customWidth="1"/>
    <col min="8698" max="8698" width="6.140625" customWidth="1"/>
    <col min="8699" max="8699" width="21.5703125" customWidth="1"/>
    <col min="8700" max="8702" width="6.85546875" customWidth="1"/>
    <col min="8703" max="8704" width="7.42578125" customWidth="1"/>
    <col min="8705" max="8705" width="13.42578125" customWidth="1"/>
    <col min="8706" max="8706" width="13.28515625" customWidth="1"/>
    <col min="8707" max="8708" width="5.140625" customWidth="1"/>
    <col min="8709" max="8709" width="7.28515625" customWidth="1"/>
    <col min="8710" max="8710" width="13.140625" customWidth="1"/>
    <col min="8711" max="8711" width="38.5703125" customWidth="1"/>
    <col min="8712" max="8712" width="13.28515625" customWidth="1"/>
    <col min="8713" max="8713" width="23.5703125" customWidth="1"/>
    <col min="8714" max="8714" width="19.85546875" customWidth="1"/>
    <col min="8715" max="8715" width="13.28515625" customWidth="1"/>
    <col min="8716" max="8716" width="8.42578125" customWidth="1"/>
    <col min="8717" max="8717" width="8.85546875" customWidth="1"/>
    <col min="8718" max="8718" width="10.7109375" customWidth="1"/>
    <col min="8719" max="8719" width="14.42578125" customWidth="1"/>
    <col min="8720" max="8720" width="13.42578125" customWidth="1"/>
    <col min="8721" max="8721" width="14.85546875" customWidth="1"/>
    <col min="8722" max="8722" width="11.7109375" customWidth="1"/>
    <col min="8723" max="8723" width="11.140625" customWidth="1"/>
    <col min="8724" max="8725" width="10" customWidth="1"/>
    <col min="8726" max="8727" width="10.28515625" customWidth="1"/>
    <col min="8728" max="8735" width="9" customWidth="1"/>
    <col min="8736" max="8736" width="13.140625" customWidth="1"/>
    <col min="8737" max="8737" width="13.28515625" customWidth="1"/>
    <col min="8738" max="8738" width="13" customWidth="1"/>
    <col min="8739" max="8739" width="13.140625" customWidth="1"/>
    <col min="8740" max="8740" width="12.7109375" customWidth="1"/>
    <col min="8741" max="8741" width="13.5703125" customWidth="1"/>
    <col min="8742" max="8742" width="14.140625" customWidth="1"/>
    <col min="8743" max="8743" width="12.140625" customWidth="1"/>
    <col min="8744" max="8744" width="11.85546875" customWidth="1"/>
    <col min="8745" max="8745" width="16" customWidth="1"/>
    <col min="8746" max="8746" width="10.7109375" customWidth="1"/>
    <col min="8747" max="8747" width="15.140625" customWidth="1"/>
    <col min="8748" max="8748" width="9.42578125" customWidth="1"/>
    <col min="8749" max="8749" width="9.140625" customWidth="1"/>
    <col min="8750" max="8751" width="9" customWidth="1"/>
    <col min="8752" max="8752" width="24.5703125" customWidth="1"/>
    <col min="8753" max="8753" width="75.5703125" customWidth="1"/>
    <col min="8754" max="8754" width="8" customWidth="1"/>
    <col min="8755" max="8755" width="8.5703125" customWidth="1"/>
    <col min="8756" max="8756" width="17" customWidth="1"/>
    <col min="8757" max="8757" width="44.5703125" customWidth="1"/>
    <col min="8758" max="8758" width="34" customWidth="1"/>
    <col min="8759" max="8759" width="9" customWidth="1"/>
    <col min="8760" max="8760" width="14.7109375" customWidth="1"/>
    <col min="8761" max="8761" width="21.28515625" customWidth="1"/>
    <col min="8762" max="8762" width="11.28515625" customWidth="1"/>
    <col min="8763" max="8763" width="19" customWidth="1"/>
    <col min="8764" max="8764" width="20.28515625" customWidth="1"/>
    <col min="8765" max="8765" width="40.140625" customWidth="1"/>
    <col min="8766" max="8766" width="11.85546875" customWidth="1"/>
    <col min="8767" max="8767" width="11.28515625" customWidth="1"/>
    <col min="8768" max="8769" width="9" customWidth="1"/>
    <col min="8770" max="8770" width="21.7109375" customWidth="1"/>
    <col min="8771" max="8771" width="18.85546875" customWidth="1"/>
    <col min="8772" max="8772" width="41.5703125" customWidth="1"/>
    <col min="8953" max="8953" width="5.85546875" customWidth="1"/>
    <col min="8954" max="8954" width="6.140625" customWidth="1"/>
    <col min="8955" max="8955" width="21.5703125" customWidth="1"/>
    <col min="8956" max="8958" width="6.85546875" customWidth="1"/>
    <col min="8959" max="8960" width="7.42578125" customWidth="1"/>
    <col min="8961" max="8961" width="13.42578125" customWidth="1"/>
    <col min="8962" max="8962" width="13.28515625" customWidth="1"/>
    <col min="8963" max="8964" width="5.140625" customWidth="1"/>
    <col min="8965" max="8965" width="7.28515625" customWidth="1"/>
    <col min="8966" max="8966" width="13.140625" customWidth="1"/>
    <col min="8967" max="8967" width="38.5703125" customWidth="1"/>
    <col min="8968" max="8968" width="13.28515625" customWidth="1"/>
    <col min="8969" max="8969" width="23.5703125" customWidth="1"/>
    <col min="8970" max="8970" width="19.85546875" customWidth="1"/>
    <col min="8971" max="8971" width="13.28515625" customWidth="1"/>
    <col min="8972" max="8972" width="8.42578125" customWidth="1"/>
    <col min="8973" max="8973" width="8.85546875" customWidth="1"/>
    <col min="8974" max="8974" width="10.7109375" customWidth="1"/>
    <col min="8975" max="8975" width="14.42578125" customWidth="1"/>
    <col min="8976" max="8976" width="13.42578125" customWidth="1"/>
    <col min="8977" max="8977" width="14.85546875" customWidth="1"/>
    <col min="8978" max="8978" width="11.7109375" customWidth="1"/>
    <col min="8979" max="8979" width="11.140625" customWidth="1"/>
    <col min="8980" max="8981" width="10" customWidth="1"/>
    <col min="8982" max="8983" width="10.28515625" customWidth="1"/>
    <col min="8984" max="8991" width="9" customWidth="1"/>
    <col min="8992" max="8992" width="13.140625" customWidth="1"/>
    <col min="8993" max="8993" width="13.28515625" customWidth="1"/>
    <col min="8994" max="8994" width="13" customWidth="1"/>
    <col min="8995" max="8995" width="13.140625" customWidth="1"/>
    <col min="8996" max="8996" width="12.7109375" customWidth="1"/>
    <col min="8997" max="8997" width="13.5703125" customWidth="1"/>
    <col min="8998" max="8998" width="14.140625" customWidth="1"/>
    <col min="8999" max="8999" width="12.140625" customWidth="1"/>
    <col min="9000" max="9000" width="11.85546875" customWidth="1"/>
    <col min="9001" max="9001" width="16" customWidth="1"/>
    <col min="9002" max="9002" width="10.7109375" customWidth="1"/>
    <col min="9003" max="9003" width="15.140625" customWidth="1"/>
    <col min="9004" max="9004" width="9.42578125" customWidth="1"/>
    <col min="9005" max="9005" width="9.140625" customWidth="1"/>
    <col min="9006" max="9007" width="9" customWidth="1"/>
    <col min="9008" max="9008" width="24.5703125" customWidth="1"/>
    <col min="9009" max="9009" width="75.5703125" customWidth="1"/>
    <col min="9010" max="9010" width="8" customWidth="1"/>
    <col min="9011" max="9011" width="8.5703125" customWidth="1"/>
    <col min="9012" max="9012" width="17" customWidth="1"/>
    <col min="9013" max="9013" width="44.5703125" customWidth="1"/>
    <col min="9014" max="9014" width="34" customWidth="1"/>
    <col min="9015" max="9015" width="9" customWidth="1"/>
    <col min="9016" max="9016" width="14.7109375" customWidth="1"/>
    <col min="9017" max="9017" width="21.28515625" customWidth="1"/>
    <col min="9018" max="9018" width="11.28515625" customWidth="1"/>
    <col min="9019" max="9019" width="19" customWidth="1"/>
    <col min="9020" max="9020" width="20.28515625" customWidth="1"/>
    <col min="9021" max="9021" width="40.140625" customWidth="1"/>
    <col min="9022" max="9022" width="11.85546875" customWidth="1"/>
    <col min="9023" max="9023" width="11.28515625" customWidth="1"/>
    <col min="9024" max="9025" width="9" customWidth="1"/>
    <col min="9026" max="9026" width="21.7109375" customWidth="1"/>
    <col min="9027" max="9027" width="18.85546875" customWidth="1"/>
    <col min="9028" max="9028" width="41.5703125" customWidth="1"/>
    <col min="9209" max="9209" width="5.85546875" customWidth="1"/>
    <col min="9210" max="9210" width="6.140625" customWidth="1"/>
    <col min="9211" max="9211" width="21.5703125" customWidth="1"/>
    <col min="9212" max="9214" width="6.85546875" customWidth="1"/>
    <col min="9215" max="9216" width="7.42578125" customWidth="1"/>
    <col min="9217" max="9217" width="13.42578125" customWidth="1"/>
    <col min="9218" max="9218" width="13.28515625" customWidth="1"/>
    <col min="9219" max="9220" width="5.140625" customWidth="1"/>
    <col min="9221" max="9221" width="7.28515625" customWidth="1"/>
    <col min="9222" max="9222" width="13.140625" customWidth="1"/>
    <col min="9223" max="9223" width="38.5703125" customWidth="1"/>
    <col min="9224" max="9224" width="13.28515625" customWidth="1"/>
    <col min="9225" max="9225" width="23.5703125" customWidth="1"/>
    <col min="9226" max="9226" width="19.85546875" customWidth="1"/>
    <col min="9227" max="9227" width="13.28515625" customWidth="1"/>
    <col min="9228" max="9228" width="8.42578125" customWidth="1"/>
    <col min="9229" max="9229" width="8.85546875" customWidth="1"/>
    <col min="9230" max="9230" width="10.7109375" customWidth="1"/>
    <col min="9231" max="9231" width="14.42578125" customWidth="1"/>
    <col min="9232" max="9232" width="13.42578125" customWidth="1"/>
    <col min="9233" max="9233" width="14.85546875" customWidth="1"/>
    <col min="9234" max="9234" width="11.7109375" customWidth="1"/>
    <col min="9235" max="9235" width="11.140625" customWidth="1"/>
    <col min="9236" max="9237" width="10" customWidth="1"/>
    <col min="9238" max="9239" width="10.28515625" customWidth="1"/>
    <col min="9240" max="9247" width="9" customWidth="1"/>
    <col min="9248" max="9248" width="13.140625" customWidth="1"/>
    <col min="9249" max="9249" width="13.28515625" customWidth="1"/>
    <col min="9250" max="9250" width="13" customWidth="1"/>
    <col min="9251" max="9251" width="13.140625" customWidth="1"/>
    <col min="9252" max="9252" width="12.7109375" customWidth="1"/>
    <col min="9253" max="9253" width="13.5703125" customWidth="1"/>
    <col min="9254" max="9254" width="14.140625" customWidth="1"/>
    <col min="9255" max="9255" width="12.140625" customWidth="1"/>
    <col min="9256" max="9256" width="11.85546875" customWidth="1"/>
    <col min="9257" max="9257" width="16" customWidth="1"/>
    <col min="9258" max="9258" width="10.7109375" customWidth="1"/>
    <col min="9259" max="9259" width="15.140625" customWidth="1"/>
    <col min="9260" max="9260" width="9.42578125" customWidth="1"/>
    <col min="9261" max="9261" width="9.140625" customWidth="1"/>
    <col min="9262" max="9263" width="9" customWidth="1"/>
    <col min="9264" max="9264" width="24.5703125" customWidth="1"/>
    <col min="9265" max="9265" width="75.5703125" customWidth="1"/>
    <col min="9266" max="9266" width="8" customWidth="1"/>
    <col min="9267" max="9267" width="8.5703125" customWidth="1"/>
    <col min="9268" max="9268" width="17" customWidth="1"/>
    <col min="9269" max="9269" width="44.5703125" customWidth="1"/>
    <col min="9270" max="9270" width="34" customWidth="1"/>
    <col min="9271" max="9271" width="9" customWidth="1"/>
    <col min="9272" max="9272" width="14.7109375" customWidth="1"/>
    <col min="9273" max="9273" width="21.28515625" customWidth="1"/>
    <col min="9274" max="9274" width="11.28515625" customWidth="1"/>
    <col min="9275" max="9275" width="19" customWidth="1"/>
    <col min="9276" max="9276" width="20.28515625" customWidth="1"/>
    <col min="9277" max="9277" width="40.140625" customWidth="1"/>
    <col min="9278" max="9278" width="11.85546875" customWidth="1"/>
    <col min="9279" max="9279" width="11.28515625" customWidth="1"/>
    <col min="9280" max="9281" width="9" customWidth="1"/>
    <col min="9282" max="9282" width="21.7109375" customWidth="1"/>
    <col min="9283" max="9283" width="18.85546875" customWidth="1"/>
    <col min="9284" max="9284" width="41.5703125" customWidth="1"/>
    <col min="9465" max="9465" width="5.85546875" customWidth="1"/>
    <col min="9466" max="9466" width="6.140625" customWidth="1"/>
    <col min="9467" max="9467" width="21.5703125" customWidth="1"/>
    <col min="9468" max="9470" width="6.85546875" customWidth="1"/>
    <col min="9471" max="9472" width="7.42578125" customWidth="1"/>
    <col min="9473" max="9473" width="13.42578125" customWidth="1"/>
    <col min="9474" max="9474" width="13.28515625" customWidth="1"/>
    <col min="9475" max="9476" width="5.140625" customWidth="1"/>
    <col min="9477" max="9477" width="7.28515625" customWidth="1"/>
    <col min="9478" max="9478" width="13.140625" customWidth="1"/>
    <col min="9479" max="9479" width="38.5703125" customWidth="1"/>
    <col min="9480" max="9480" width="13.28515625" customWidth="1"/>
    <col min="9481" max="9481" width="23.5703125" customWidth="1"/>
    <col min="9482" max="9482" width="19.85546875" customWidth="1"/>
    <col min="9483" max="9483" width="13.28515625" customWidth="1"/>
    <col min="9484" max="9484" width="8.42578125" customWidth="1"/>
    <col min="9485" max="9485" width="8.85546875" customWidth="1"/>
    <col min="9486" max="9486" width="10.7109375" customWidth="1"/>
    <col min="9487" max="9487" width="14.42578125" customWidth="1"/>
    <col min="9488" max="9488" width="13.42578125" customWidth="1"/>
    <col min="9489" max="9489" width="14.85546875" customWidth="1"/>
    <col min="9490" max="9490" width="11.7109375" customWidth="1"/>
    <col min="9491" max="9491" width="11.140625" customWidth="1"/>
    <col min="9492" max="9493" width="10" customWidth="1"/>
    <col min="9494" max="9495" width="10.28515625" customWidth="1"/>
    <col min="9496" max="9503" width="9" customWidth="1"/>
    <col min="9504" max="9504" width="13.140625" customWidth="1"/>
    <col min="9505" max="9505" width="13.28515625" customWidth="1"/>
    <col min="9506" max="9506" width="13" customWidth="1"/>
    <col min="9507" max="9507" width="13.140625" customWidth="1"/>
    <col min="9508" max="9508" width="12.7109375" customWidth="1"/>
    <col min="9509" max="9509" width="13.5703125" customWidth="1"/>
    <col min="9510" max="9510" width="14.140625" customWidth="1"/>
    <col min="9511" max="9511" width="12.140625" customWidth="1"/>
    <col min="9512" max="9512" width="11.85546875" customWidth="1"/>
    <col min="9513" max="9513" width="16" customWidth="1"/>
    <col min="9514" max="9514" width="10.7109375" customWidth="1"/>
    <col min="9515" max="9515" width="15.140625" customWidth="1"/>
    <col min="9516" max="9516" width="9.42578125" customWidth="1"/>
    <col min="9517" max="9517" width="9.140625" customWidth="1"/>
    <col min="9518" max="9519" width="9" customWidth="1"/>
    <col min="9520" max="9520" width="24.5703125" customWidth="1"/>
    <col min="9521" max="9521" width="75.5703125" customWidth="1"/>
    <col min="9522" max="9522" width="8" customWidth="1"/>
    <col min="9523" max="9523" width="8.5703125" customWidth="1"/>
    <col min="9524" max="9524" width="17" customWidth="1"/>
    <col min="9525" max="9525" width="44.5703125" customWidth="1"/>
    <col min="9526" max="9526" width="34" customWidth="1"/>
    <col min="9527" max="9527" width="9" customWidth="1"/>
    <col min="9528" max="9528" width="14.7109375" customWidth="1"/>
    <col min="9529" max="9529" width="21.28515625" customWidth="1"/>
    <col min="9530" max="9530" width="11.28515625" customWidth="1"/>
    <col min="9531" max="9531" width="19" customWidth="1"/>
    <col min="9532" max="9532" width="20.28515625" customWidth="1"/>
    <col min="9533" max="9533" width="40.140625" customWidth="1"/>
    <col min="9534" max="9534" width="11.85546875" customWidth="1"/>
    <col min="9535" max="9535" width="11.28515625" customWidth="1"/>
    <col min="9536" max="9537" width="9" customWidth="1"/>
    <col min="9538" max="9538" width="21.7109375" customWidth="1"/>
    <col min="9539" max="9539" width="18.85546875" customWidth="1"/>
    <col min="9540" max="9540" width="41.5703125" customWidth="1"/>
    <col min="9721" max="9721" width="5.85546875" customWidth="1"/>
    <col min="9722" max="9722" width="6.140625" customWidth="1"/>
    <col min="9723" max="9723" width="21.5703125" customWidth="1"/>
    <col min="9724" max="9726" width="6.85546875" customWidth="1"/>
    <col min="9727" max="9728" width="7.42578125" customWidth="1"/>
    <col min="9729" max="9729" width="13.42578125" customWidth="1"/>
    <col min="9730" max="9730" width="13.28515625" customWidth="1"/>
    <col min="9731" max="9732" width="5.140625" customWidth="1"/>
    <col min="9733" max="9733" width="7.28515625" customWidth="1"/>
    <col min="9734" max="9734" width="13.140625" customWidth="1"/>
    <col min="9735" max="9735" width="38.5703125" customWidth="1"/>
    <col min="9736" max="9736" width="13.28515625" customWidth="1"/>
    <col min="9737" max="9737" width="23.5703125" customWidth="1"/>
    <col min="9738" max="9738" width="19.85546875" customWidth="1"/>
    <col min="9739" max="9739" width="13.28515625" customWidth="1"/>
    <col min="9740" max="9740" width="8.42578125" customWidth="1"/>
    <col min="9741" max="9741" width="8.85546875" customWidth="1"/>
    <col min="9742" max="9742" width="10.7109375" customWidth="1"/>
    <col min="9743" max="9743" width="14.42578125" customWidth="1"/>
    <col min="9744" max="9744" width="13.42578125" customWidth="1"/>
    <col min="9745" max="9745" width="14.85546875" customWidth="1"/>
    <col min="9746" max="9746" width="11.7109375" customWidth="1"/>
    <col min="9747" max="9747" width="11.140625" customWidth="1"/>
    <col min="9748" max="9749" width="10" customWidth="1"/>
    <col min="9750" max="9751" width="10.28515625" customWidth="1"/>
    <col min="9752" max="9759" width="9" customWidth="1"/>
    <col min="9760" max="9760" width="13.140625" customWidth="1"/>
    <col min="9761" max="9761" width="13.28515625" customWidth="1"/>
    <col min="9762" max="9762" width="13" customWidth="1"/>
    <col min="9763" max="9763" width="13.140625" customWidth="1"/>
    <col min="9764" max="9764" width="12.7109375" customWidth="1"/>
    <col min="9765" max="9765" width="13.5703125" customWidth="1"/>
    <col min="9766" max="9766" width="14.140625" customWidth="1"/>
    <col min="9767" max="9767" width="12.140625" customWidth="1"/>
    <col min="9768" max="9768" width="11.85546875" customWidth="1"/>
    <col min="9769" max="9769" width="16" customWidth="1"/>
    <col min="9770" max="9770" width="10.7109375" customWidth="1"/>
    <col min="9771" max="9771" width="15.140625" customWidth="1"/>
    <col min="9772" max="9772" width="9.42578125" customWidth="1"/>
    <col min="9773" max="9773" width="9.140625" customWidth="1"/>
    <col min="9774" max="9775" width="9" customWidth="1"/>
    <col min="9776" max="9776" width="24.5703125" customWidth="1"/>
    <col min="9777" max="9777" width="75.5703125" customWidth="1"/>
    <col min="9778" max="9778" width="8" customWidth="1"/>
    <col min="9779" max="9779" width="8.5703125" customWidth="1"/>
    <col min="9780" max="9780" width="17" customWidth="1"/>
    <col min="9781" max="9781" width="44.5703125" customWidth="1"/>
    <col min="9782" max="9782" width="34" customWidth="1"/>
    <col min="9783" max="9783" width="9" customWidth="1"/>
    <col min="9784" max="9784" width="14.7109375" customWidth="1"/>
    <col min="9785" max="9785" width="21.28515625" customWidth="1"/>
    <col min="9786" max="9786" width="11.28515625" customWidth="1"/>
    <col min="9787" max="9787" width="19" customWidth="1"/>
    <col min="9788" max="9788" width="20.28515625" customWidth="1"/>
    <col min="9789" max="9789" width="40.140625" customWidth="1"/>
    <col min="9790" max="9790" width="11.85546875" customWidth="1"/>
    <col min="9791" max="9791" width="11.28515625" customWidth="1"/>
    <col min="9792" max="9793" width="9" customWidth="1"/>
    <col min="9794" max="9794" width="21.7109375" customWidth="1"/>
    <col min="9795" max="9795" width="18.85546875" customWidth="1"/>
    <col min="9796" max="9796" width="41.5703125" customWidth="1"/>
    <col min="9977" max="9977" width="5.85546875" customWidth="1"/>
    <col min="9978" max="9978" width="6.140625" customWidth="1"/>
    <col min="9979" max="9979" width="21.5703125" customWidth="1"/>
    <col min="9980" max="9982" width="6.85546875" customWidth="1"/>
    <col min="9983" max="9984" width="7.42578125" customWidth="1"/>
    <col min="9985" max="9985" width="13.42578125" customWidth="1"/>
    <col min="9986" max="9986" width="13.28515625" customWidth="1"/>
    <col min="9987" max="9988" width="5.140625" customWidth="1"/>
    <col min="9989" max="9989" width="7.28515625" customWidth="1"/>
    <col min="9990" max="9990" width="13.140625" customWidth="1"/>
    <col min="9991" max="9991" width="38.5703125" customWidth="1"/>
    <col min="9992" max="9992" width="13.28515625" customWidth="1"/>
    <col min="9993" max="9993" width="23.5703125" customWidth="1"/>
    <col min="9994" max="9994" width="19.85546875" customWidth="1"/>
    <col min="9995" max="9995" width="13.28515625" customWidth="1"/>
    <col min="9996" max="9996" width="8.42578125" customWidth="1"/>
    <col min="9997" max="9997" width="8.85546875" customWidth="1"/>
    <col min="9998" max="9998" width="10.7109375" customWidth="1"/>
    <col min="9999" max="9999" width="14.42578125" customWidth="1"/>
    <col min="10000" max="10000" width="13.42578125" customWidth="1"/>
    <col min="10001" max="10001" width="14.85546875" customWidth="1"/>
    <col min="10002" max="10002" width="11.7109375" customWidth="1"/>
    <col min="10003" max="10003" width="11.140625" customWidth="1"/>
    <col min="10004" max="10005" width="10" customWidth="1"/>
    <col min="10006" max="10007" width="10.28515625" customWidth="1"/>
    <col min="10008" max="10015" width="9" customWidth="1"/>
    <col min="10016" max="10016" width="13.140625" customWidth="1"/>
    <col min="10017" max="10017" width="13.28515625" customWidth="1"/>
    <col min="10018" max="10018" width="13" customWidth="1"/>
    <col min="10019" max="10019" width="13.140625" customWidth="1"/>
    <col min="10020" max="10020" width="12.7109375" customWidth="1"/>
    <col min="10021" max="10021" width="13.5703125" customWidth="1"/>
    <col min="10022" max="10022" width="14.140625" customWidth="1"/>
    <col min="10023" max="10023" width="12.140625" customWidth="1"/>
    <col min="10024" max="10024" width="11.85546875" customWidth="1"/>
    <col min="10025" max="10025" width="16" customWidth="1"/>
    <col min="10026" max="10026" width="10.7109375" customWidth="1"/>
    <col min="10027" max="10027" width="15.140625" customWidth="1"/>
    <col min="10028" max="10028" width="9.42578125" customWidth="1"/>
    <col min="10029" max="10029" width="9.140625" customWidth="1"/>
    <col min="10030" max="10031" width="9" customWidth="1"/>
    <col min="10032" max="10032" width="24.5703125" customWidth="1"/>
    <col min="10033" max="10033" width="75.5703125" customWidth="1"/>
    <col min="10034" max="10034" width="8" customWidth="1"/>
    <col min="10035" max="10035" width="8.5703125" customWidth="1"/>
    <col min="10036" max="10036" width="17" customWidth="1"/>
    <col min="10037" max="10037" width="44.5703125" customWidth="1"/>
    <col min="10038" max="10038" width="34" customWidth="1"/>
    <col min="10039" max="10039" width="9" customWidth="1"/>
    <col min="10040" max="10040" width="14.7109375" customWidth="1"/>
    <col min="10041" max="10041" width="21.28515625" customWidth="1"/>
    <col min="10042" max="10042" width="11.28515625" customWidth="1"/>
    <col min="10043" max="10043" width="19" customWidth="1"/>
    <col min="10044" max="10044" width="20.28515625" customWidth="1"/>
    <col min="10045" max="10045" width="40.140625" customWidth="1"/>
    <col min="10046" max="10046" width="11.85546875" customWidth="1"/>
    <col min="10047" max="10047" width="11.28515625" customWidth="1"/>
    <col min="10048" max="10049" width="9" customWidth="1"/>
    <col min="10050" max="10050" width="21.7109375" customWidth="1"/>
    <col min="10051" max="10051" width="18.85546875" customWidth="1"/>
    <col min="10052" max="10052" width="41.5703125" customWidth="1"/>
    <col min="10233" max="10233" width="5.85546875" customWidth="1"/>
    <col min="10234" max="10234" width="6.140625" customWidth="1"/>
    <col min="10235" max="10235" width="21.5703125" customWidth="1"/>
    <col min="10236" max="10238" width="6.85546875" customWidth="1"/>
    <col min="10239" max="10240" width="7.42578125" customWidth="1"/>
    <col min="10241" max="10241" width="13.42578125" customWidth="1"/>
    <col min="10242" max="10242" width="13.28515625" customWidth="1"/>
    <col min="10243" max="10244" width="5.140625" customWidth="1"/>
    <col min="10245" max="10245" width="7.28515625" customWidth="1"/>
    <col min="10246" max="10246" width="13.140625" customWidth="1"/>
    <col min="10247" max="10247" width="38.5703125" customWidth="1"/>
    <col min="10248" max="10248" width="13.28515625" customWidth="1"/>
    <col min="10249" max="10249" width="23.5703125" customWidth="1"/>
    <col min="10250" max="10250" width="19.85546875" customWidth="1"/>
    <col min="10251" max="10251" width="13.28515625" customWidth="1"/>
    <col min="10252" max="10252" width="8.42578125" customWidth="1"/>
    <col min="10253" max="10253" width="8.85546875" customWidth="1"/>
    <col min="10254" max="10254" width="10.7109375" customWidth="1"/>
    <col min="10255" max="10255" width="14.42578125" customWidth="1"/>
    <col min="10256" max="10256" width="13.42578125" customWidth="1"/>
    <col min="10257" max="10257" width="14.85546875" customWidth="1"/>
    <col min="10258" max="10258" width="11.7109375" customWidth="1"/>
    <col min="10259" max="10259" width="11.140625" customWidth="1"/>
    <col min="10260" max="10261" width="10" customWidth="1"/>
    <col min="10262" max="10263" width="10.28515625" customWidth="1"/>
    <col min="10264" max="10271" width="9" customWidth="1"/>
    <col min="10272" max="10272" width="13.140625" customWidth="1"/>
    <col min="10273" max="10273" width="13.28515625" customWidth="1"/>
    <col min="10274" max="10274" width="13" customWidth="1"/>
    <col min="10275" max="10275" width="13.140625" customWidth="1"/>
    <col min="10276" max="10276" width="12.7109375" customWidth="1"/>
    <col min="10277" max="10277" width="13.5703125" customWidth="1"/>
    <col min="10278" max="10278" width="14.140625" customWidth="1"/>
    <col min="10279" max="10279" width="12.140625" customWidth="1"/>
    <col min="10280" max="10280" width="11.85546875" customWidth="1"/>
    <col min="10281" max="10281" width="16" customWidth="1"/>
    <col min="10282" max="10282" width="10.7109375" customWidth="1"/>
    <col min="10283" max="10283" width="15.140625" customWidth="1"/>
    <col min="10284" max="10284" width="9.42578125" customWidth="1"/>
    <col min="10285" max="10285" width="9.140625" customWidth="1"/>
    <col min="10286" max="10287" width="9" customWidth="1"/>
    <col min="10288" max="10288" width="24.5703125" customWidth="1"/>
    <col min="10289" max="10289" width="75.5703125" customWidth="1"/>
    <col min="10290" max="10290" width="8" customWidth="1"/>
    <col min="10291" max="10291" width="8.5703125" customWidth="1"/>
    <col min="10292" max="10292" width="17" customWidth="1"/>
    <col min="10293" max="10293" width="44.5703125" customWidth="1"/>
    <col min="10294" max="10294" width="34" customWidth="1"/>
    <col min="10295" max="10295" width="9" customWidth="1"/>
    <col min="10296" max="10296" width="14.7109375" customWidth="1"/>
    <col min="10297" max="10297" width="21.28515625" customWidth="1"/>
    <col min="10298" max="10298" width="11.28515625" customWidth="1"/>
    <col min="10299" max="10299" width="19" customWidth="1"/>
    <col min="10300" max="10300" width="20.28515625" customWidth="1"/>
    <col min="10301" max="10301" width="40.140625" customWidth="1"/>
    <col min="10302" max="10302" width="11.85546875" customWidth="1"/>
    <col min="10303" max="10303" width="11.28515625" customWidth="1"/>
    <col min="10304" max="10305" width="9" customWidth="1"/>
    <col min="10306" max="10306" width="21.7109375" customWidth="1"/>
    <col min="10307" max="10307" width="18.85546875" customWidth="1"/>
    <col min="10308" max="10308" width="41.5703125" customWidth="1"/>
    <col min="10489" max="10489" width="5.85546875" customWidth="1"/>
    <col min="10490" max="10490" width="6.140625" customWidth="1"/>
    <col min="10491" max="10491" width="21.5703125" customWidth="1"/>
    <col min="10492" max="10494" width="6.85546875" customWidth="1"/>
    <col min="10495" max="10496" width="7.42578125" customWidth="1"/>
    <col min="10497" max="10497" width="13.42578125" customWidth="1"/>
    <col min="10498" max="10498" width="13.28515625" customWidth="1"/>
    <col min="10499" max="10500" width="5.140625" customWidth="1"/>
    <col min="10501" max="10501" width="7.28515625" customWidth="1"/>
    <col min="10502" max="10502" width="13.140625" customWidth="1"/>
    <col min="10503" max="10503" width="38.5703125" customWidth="1"/>
    <col min="10504" max="10504" width="13.28515625" customWidth="1"/>
    <col min="10505" max="10505" width="23.5703125" customWidth="1"/>
    <col min="10506" max="10506" width="19.85546875" customWidth="1"/>
    <col min="10507" max="10507" width="13.28515625" customWidth="1"/>
    <col min="10508" max="10508" width="8.42578125" customWidth="1"/>
    <col min="10509" max="10509" width="8.85546875" customWidth="1"/>
    <col min="10510" max="10510" width="10.7109375" customWidth="1"/>
    <col min="10511" max="10511" width="14.42578125" customWidth="1"/>
    <col min="10512" max="10512" width="13.42578125" customWidth="1"/>
    <col min="10513" max="10513" width="14.85546875" customWidth="1"/>
    <col min="10514" max="10514" width="11.7109375" customWidth="1"/>
    <col min="10515" max="10515" width="11.140625" customWidth="1"/>
    <col min="10516" max="10517" width="10" customWidth="1"/>
    <col min="10518" max="10519" width="10.28515625" customWidth="1"/>
    <col min="10520" max="10527" width="9" customWidth="1"/>
    <col min="10528" max="10528" width="13.140625" customWidth="1"/>
    <col min="10529" max="10529" width="13.28515625" customWidth="1"/>
    <col min="10530" max="10530" width="13" customWidth="1"/>
    <col min="10531" max="10531" width="13.140625" customWidth="1"/>
    <col min="10532" max="10532" width="12.7109375" customWidth="1"/>
    <col min="10533" max="10533" width="13.5703125" customWidth="1"/>
    <col min="10534" max="10534" width="14.140625" customWidth="1"/>
    <col min="10535" max="10535" width="12.140625" customWidth="1"/>
    <col min="10536" max="10536" width="11.85546875" customWidth="1"/>
    <col min="10537" max="10537" width="16" customWidth="1"/>
    <col min="10538" max="10538" width="10.7109375" customWidth="1"/>
    <col min="10539" max="10539" width="15.140625" customWidth="1"/>
    <col min="10540" max="10540" width="9.42578125" customWidth="1"/>
    <col min="10541" max="10541" width="9.140625" customWidth="1"/>
    <col min="10542" max="10543" width="9" customWidth="1"/>
    <col min="10544" max="10544" width="24.5703125" customWidth="1"/>
    <col min="10545" max="10545" width="75.5703125" customWidth="1"/>
    <col min="10546" max="10546" width="8" customWidth="1"/>
    <col min="10547" max="10547" width="8.5703125" customWidth="1"/>
    <col min="10548" max="10548" width="17" customWidth="1"/>
    <col min="10549" max="10549" width="44.5703125" customWidth="1"/>
    <col min="10550" max="10550" width="34" customWidth="1"/>
    <col min="10551" max="10551" width="9" customWidth="1"/>
    <col min="10552" max="10552" width="14.7109375" customWidth="1"/>
    <col min="10553" max="10553" width="21.28515625" customWidth="1"/>
    <col min="10554" max="10554" width="11.28515625" customWidth="1"/>
    <col min="10555" max="10555" width="19" customWidth="1"/>
    <col min="10556" max="10556" width="20.28515625" customWidth="1"/>
    <col min="10557" max="10557" width="40.140625" customWidth="1"/>
    <col min="10558" max="10558" width="11.85546875" customWidth="1"/>
    <col min="10559" max="10559" width="11.28515625" customWidth="1"/>
    <col min="10560" max="10561" width="9" customWidth="1"/>
    <col min="10562" max="10562" width="21.7109375" customWidth="1"/>
    <col min="10563" max="10563" width="18.85546875" customWidth="1"/>
    <col min="10564" max="10564" width="41.5703125" customWidth="1"/>
    <col min="10745" max="10745" width="5.85546875" customWidth="1"/>
    <col min="10746" max="10746" width="6.140625" customWidth="1"/>
    <col min="10747" max="10747" width="21.5703125" customWidth="1"/>
    <col min="10748" max="10750" width="6.85546875" customWidth="1"/>
    <col min="10751" max="10752" width="7.42578125" customWidth="1"/>
    <col min="10753" max="10753" width="13.42578125" customWidth="1"/>
    <col min="10754" max="10754" width="13.28515625" customWidth="1"/>
    <col min="10755" max="10756" width="5.140625" customWidth="1"/>
    <col min="10757" max="10757" width="7.28515625" customWidth="1"/>
    <col min="10758" max="10758" width="13.140625" customWidth="1"/>
    <col min="10759" max="10759" width="38.5703125" customWidth="1"/>
    <col min="10760" max="10760" width="13.28515625" customWidth="1"/>
    <col min="10761" max="10761" width="23.5703125" customWidth="1"/>
    <col min="10762" max="10762" width="19.85546875" customWidth="1"/>
    <col min="10763" max="10763" width="13.28515625" customWidth="1"/>
    <col min="10764" max="10764" width="8.42578125" customWidth="1"/>
    <col min="10765" max="10765" width="8.85546875" customWidth="1"/>
    <col min="10766" max="10766" width="10.7109375" customWidth="1"/>
    <col min="10767" max="10767" width="14.42578125" customWidth="1"/>
    <col min="10768" max="10768" width="13.42578125" customWidth="1"/>
    <col min="10769" max="10769" width="14.85546875" customWidth="1"/>
    <col min="10770" max="10770" width="11.7109375" customWidth="1"/>
    <col min="10771" max="10771" width="11.140625" customWidth="1"/>
    <col min="10772" max="10773" width="10" customWidth="1"/>
    <col min="10774" max="10775" width="10.28515625" customWidth="1"/>
    <col min="10776" max="10783" width="9" customWidth="1"/>
    <col min="10784" max="10784" width="13.140625" customWidth="1"/>
    <col min="10785" max="10785" width="13.28515625" customWidth="1"/>
    <col min="10786" max="10786" width="13" customWidth="1"/>
    <col min="10787" max="10787" width="13.140625" customWidth="1"/>
    <col min="10788" max="10788" width="12.7109375" customWidth="1"/>
    <col min="10789" max="10789" width="13.5703125" customWidth="1"/>
    <col min="10790" max="10790" width="14.140625" customWidth="1"/>
    <col min="10791" max="10791" width="12.140625" customWidth="1"/>
    <col min="10792" max="10792" width="11.85546875" customWidth="1"/>
    <col min="10793" max="10793" width="16" customWidth="1"/>
    <col min="10794" max="10794" width="10.7109375" customWidth="1"/>
    <col min="10795" max="10795" width="15.140625" customWidth="1"/>
    <col min="10796" max="10796" width="9.42578125" customWidth="1"/>
    <col min="10797" max="10797" width="9.140625" customWidth="1"/>
    <col min="10798" max="10799" width="9" customWidth="1"/>
    <col min="10800" max="10800" width="24.5703125" customWidth="1"/>
    <col min="10801" max="10801" width="75.5703125" customWidth="1"/>
    <col min="10802" max="10802" width="8" customWidth="1"/>
    <col min="10803" max="10803" width="8.5703125" customWidth="1"/>
    <col min="10804" max="10804" width="17" customWidth="1"/>
    <col min="10805" max="10805" width="44.5703125" customWidth="1"/>
    <col min="10806" max="10806" width="34" customWidth="1"/>
    <col min="10807" max="10807" width="9" customWidth="1"/>
    <col min="10808" max="10808" width="14.7109375" customWidth="1"/>
    <col min="10809" max="10809" width="21.28515625" customWidth="1"/>
    <col min="10810" max="10810" width="11.28515625" customWidth="1"/>
    <col min="10811" max="10811" width="19" customWidth="1"/>
    <col min="10812" max="10812" width="20.28515625" customWidth="1"/>
    <col min="10813" max="10813" width="40.140625" customWidth="1"/>
    <col min="10814" max="10814" width="11.85546875" customWidth="1"/>
    <col min="10815" max="10815" width="11.28515625" customWidth="1"/>
    <col min="10816" max="10817" width="9" customWidth="1"/>
    <col min="10818" max="10818" width="21.7109375" customWidth="1"/>
    <col min="10819" max="10819" width="18.85546875" customWidth="1"/>
    <col min="10820" max="10820" width="41.5703125" customWidth="1"/>
    <col min="11001" max="11001" width="5.85546875" customWidth="1"/>
    <col min="11002" max="11002" width="6.140625" customWidth="1"/>
    <col min="11003" max="11003" width="21.5703125" customWidth="1"/>
    <col min="11004" max="11006" width="6.85546875" customWidth="1"/>
    <col min="11007" max="11008" width="7.42578125" customWidth="1"/>
    <col min="11009" max="11009" width="13.42578125" customWidth="1"/>
    <col min="11010" max="11010" width="13.28515625" customWidth="1"/>
    <col min="11011" max="11012" width="5.140625" customWidth="1"/>
    <col min="11013" max="11013" width="7.28515625" customWidth="1"/>
    <col min="11014" max="11014" width="13.140625" customWidth="1"/>
    <col min="11015" max="11015" width="38.5703125" customWidth="1"/>
    <col min="11016" max="11016" width="13.28515625" customWidth="1"/>
    <col min="11017" max="11017" width="23.5703125" customWidth="1"/>
    <col min="11018" max="11018" width="19.85546875" customWidth="1"/>
    <col min="11019" max="11019" width="13.28515625" customWidth="1"/>
    <col min="11020" max="11020" width="8.42578125" customWidth="1"/>
    <col min="11021" max="11021" width="8.85546875" customWidth="1"/>
    <col min="11022" max="11022" width="10.7109375" customWidth="1"/>
    <col min="11023" max="11023" width="14.42578125" customWidth="1"/>
    <col min="11024" max="11024" width="13.42578125" customWidth="1"/>
    <col min="11025" max="11025" width="14.85546875" customWidth="1"/>
    <col min="11026" max="11026" width="11.7109375" customWidth="1"/>
    <col min="11027" max="11027" width="11.140625" customWidth="1"/>
    <col min="11028" max="11029" width="10" customWidth="1"/>
    <col min="11030" max="11031" width="10.28515625" customWidth="1"/>
    <col min="11032" max="11039" width="9" customWidth="1"/>
    <col min="11040" max="11040" width="13.140625" customWidth="1"/>
    <col min="11041" max="11041" width="13.28515625" customWidth="1"/>
    <col min="11042" max="11042" width="13" customWidth="1"/>
    <col min="11043" max="11043" width="13.140625" customWidth="1"/>
    <col min="11044" max="11044" width="12.7109375" customWidth="1"/>
    <col min="11045" max="11045" width="13.5703125" customWidth="1"/>
    <col min="11046" max="11046" width="14.140625" customWidth="1"/>
    <col min="11047" max="11047" width="12.140625" customWidth="1"/>
    <col min="11048" max="11048" width="11.85546875" customWidth="1"/>
    <col min="11049" max="11049" width="16" customWidth="1"/>
    <col min="11050" max="11050" width="10.7109375" customWidth="1"/>
    <col min="11051" max="11051" width="15.140625" customWidth="1"/>
    <col min="11052" max="11052" width="9.42578125" customWidth="1"/>
    <col min="11053" max="11053" width="9.140625" customWidth="1"/>
    <col min="11054" max="11055" width="9" customWidth="1"/>
    <col min="11056" max="11056" width="24.5703125" customWidth="1"/>
    <col min="11057" max="11057" width="75.5703125" customWidth="1"/>
    <col min="11058" max="11058" width="8" customWidth="1"/>
    <col min="11059" max="11059" width="8.5703125" customWidth="1"/>
    <col min="11060" max="11060" width="17" customWidth="1"/>
    <col min="11061" max="11061" width="44.5703125" customWidth="1"/>
    <col min="11062" max="11062" width="34" customWidth="1"/>
    <col min="11063" max="11063" width="9" customWidth="1"/>
    <col min="11064" max="11064" width="14.7109375" customWidth="1"/>
    <col min="11065" max="11065" width="21.28515625" customWidth="1"/>
    <col min="11066" max="11066" width="11.28515625" customWidth="1"/>
    <col min="11067" max="11067" width="19" customWidth="1"/>
    <col min="11068" max="11068" width="20.28515625" customWidth="1"/>
    <col min="11069" max="11069" width="40.140625" customWidth="1"/>
    <col min="11070" max="11070" width="11.85546875" customWidth="1"/>
    <col min="11071" max="11071" width="11.28515625" customWidth="1"/>
    <col min="11072" max="11073" width="9" customWidth="1"/>
    <col min="11074" max="11074" width="21.7109375" customWidth="1"/>
    <col min="11075" max="11075" width="18.85546875" customWidth="1"/>
    <col min="11076" max="11076" width="41.5703125" customWidth="1"/>
    <col min="11257" max="11257" width="5.85546875" customWidth="1"/>
    <col min="11258" max="11258" width="6.140625" customWidth="1"/>
    <col min="11259" max="11259" width="21.5703125" customWidth="1"/>
    <col min="11260" max="11262" width="6.85546875" customWidth="1"/>
    <col min="11263" max="11264" width="7.42578125" customWidth="1"/>
    <col min="11265" max="11265" width="13.42578125" customWidth="1"/>
    <col min="11266" max="11266" width="13.28515625" customWidth="1"/>
    <col min="11267" max="11268" width="5.140625" customWidth="1"/>
    <col min="11269" max="11269" width="7.28515625" customWidth="1"/>
    <col min="11270" max="11270" width="13.140625" customWidth="1"/>
    <col min="11271" max="11271" width="38.5703125" customWidth="1"/>
    <col min="11272" max="11272" width="13.28515625" customWidth="1"/>
    <col min="11273" max="11273" width="23.5703125" customWidth="1"/>
    <col min="11274" max="11274" width="19.85546875" customWidth="1"/>
    <col min="11275" max="11275" width="13.28515625" customWidth="1"/>
    <col min="11276" max="11276" width="8.42578125" customWidth="1"/>
    <col min="11277" max="11277" width="8.85546875" customWidth="1"/>
    <col min="11278" max="11278" width="10.7109375" customWidth="1"/>
    <col min="11279" max="11279" width="14.42578125" customWidth="1"/>
    <col min="11280" max="11280" width="13.42578125" customWidth="1"/>
    <col min="11281" max="11281" width="14.85546875" customWidth="1"/>
    <col min="11282" max="11282" width="11.7109375" customWidth="1"/>
    <col min="11283" max="11283" width="11.140625" customWidth="1"/>
    <col min="11284" max="11285" width="10" customWidth="1"/>
    <col min="11286" max="11287" width="10.28515625" customWidth="1"/>
    <col min="11288" max="11295" width="9" customWidth="1"/>
    <col min="11296" max="11296" width="13.140625" customWidth="1"/>
    <col min="11297" max="11297" width="13.28515625" customWidth="1"/>
    <col min="11298" max="11298" width="13" customWidth="1"/>
    <col min="11299" max="11299" width="13.140625" customWidth="1"/>
    <col min="11300" max="11300" width="12.7109375" customWidth="1"/>
    <col min="11301" max="11301" width="13.5703125" customWidth="1"/>
    <col min="11302" max="11302" width="14.140625" customWidth="1"/>
    <col min="11303" max="11303" width="12.140625" customWidth="1"/>
    <col min="11304" max="11304" width="11.85546875" customWidth="1"/>
    <col min="11305" max="11305" width="16" customWidth="1"/>
    <col min="11306" max="11306" width="10.7109375" customWidth="1"/>
    <col min="11307" max="11307" width="15.140625" customWidth="1"/>
    <col min="11308" max="11308" width="9.42578125" customWidth="1"/>
    <col min="11309" max="11309" width="9.140625" customWidth="1"/>
    <col min="11310" max="11311" width="9" customWidth="1"/>
    <col min="11312" max="11312" width="24.5703125" customWidth="1"/>
    <col min="11313" max="11313" width="75.5703125" customWidth="1"/>
    <col min="11314" max="11314" width="8" customWidth="1"/>
    <col min="11315" max="11315" width="8.5703125" customWidth="1"/>
    <col min="11316" max="11316" width="17" customWidth="1"/>
    <col min="11317" max="11317" width="44.5703125" customWidth="1"/>
    <col min="11318" max="11318" width="34" customWidth="1"/>
    <col min="11319" max="11319" width="9" customWidth="1"/>
    <col min="11320" max="11320" width="14.7109375" customWidth="1"/>
    <col min="11321" max="11321" width="21.28515625" customWidth="1"/>
    <col min="11322" max="11322" width="11.28515625" customWidth="1"/>
    <col min="11323" max="11323" width="19" customWidth="1"/>
    <col min="11324" max="11324" width="20.28515625" customWidth="1"/>
    <col min="11325" max="11325" width="40.140625" customWidth="1"/>
    <col min="11326" max="11326" width="11.85546875" customWidth="1"/>
    <col min="11327" max="11327" width="11.28515625" customWidth="1"/>
    <col min="11328" max="11329" width="9" customWidth="1"/>
    <col min="11330" max="11330" width="21.7109375" customWidth="1"/>
    <col min="11331" max="11331" width="18.85546875" customWidth="1"/>
    <col min="11332" max="11332" width="41.5703125" customWidth="1"/>
    <col min="11513" max="11513" width="5.85546875" customWidth="1"/>
    <col min="11514" max="11514" width="6.140625" customWidth="1"/>
    <col min="11515" max="11515" width="21.5703125" customWidth="1"/>
    <col min="11516" max="11518" width="6.85546875" customWidth="1"/>
    <col min="11519" max="11520" width="7.42578125" customWidth="1"/>
    <col min="11521" max="11521" width="13.42578125" customWidth="1"/>
    <col min="11522" max="11522" width="13.28515625" customWidth="1"/>
    <col min="11523" max="11524" width="5.140625" customWidth="1"/>
    <col min="11525" max="11525" width="7.28515625" customWidth="1"/>
    <col min="11526" max="11526" width="13.140625" customWidth="1"/>
    <col min="11527" max="11527" width="38.5703125" customWidth="1"/>
    <col min="11528" max="11528" width="13.28515625" customWidth="1"/>
    <col min="11529" max="11529" width="23.5703125" customWidth="1"/>
    <col min="11530" max="11530" width="19.85546875" customWidth="1"/>
    <col min="11531" max="11531" width="13.28515625" customWidth="1"/>
    <col min="11532" max="11532" width="8.42578125" customWidth="1"/>
    <col min="11533" max="11533" width="8.85546875" customWidth="1"/>
    <col min="11534" max="11534" width="10.7109375" customWidth="1"/>
    <col min="11535" max="11535" width="14.42578125" customWidth="1"/>
    <col min="11536" max="11536" width="13.42578125" customWidth="1"/>
    <col min="11537" max="11537" width="14.85546875" customWidth="1"/>
    <col min="11538" max="11538" width="11.7109375" customWidth="1"/>
    <col min="11539" max="11539" width="11.140625" customWidth="1"/>
    <col min="11540" max="11541" width="10" customWidth="1"/>
    <col min="11542" max="11543" width="10.28515625" customWidth="1"/>
    <col min="11544" max="11551" width="9" customWidth="1"/>
    <col min="11552" max="11552" width="13.140625" customWidth="1"/>
    <col min="11553" max="11553" width="13.28515625" customWidth="1"/>
    <col min="11554" max="11554" width="13" customWidth="1"/>
    <col min="11555" max="11555" width="13.140625" customWidth="1"/>
    <col min="11556" max="11556" width="12.7109375" customWidth="1"/>
    <col min="11557" max="11557" width="13.5703125" customWidth="1"/>
    <col min="11558" max="11558" width="14.140625" customWidth="1"/>
    <col min="11559" max="11559" width="12.140625" customWidth="1"/>
    <col min="11560" max="11560" width="11.85546875" customWidth="1"/>
    <col min="11561" max="11561" width="16" customWidth="1"/>
    <col min="11562" max="11562" width="10.7109375" customWidth="1"/>
    <col min="11563" max="11563" width="15.140625" customWidth="1"/>
    <col min="11564" max="11564" width="9.42578125" customWidth="1"/>
    <col min="11565" max="11565" width="9.140625" customWidth="1"/>
    <col min="11566" max="11567" width="9" customWidth="1"/>
    <col min="11568" max="11568" width="24.5703125" customWidth="1"/>
    <col min="11569" max="11569" width="75.5703125" customWidth="1"/>
    <col min="11570" max="11570" width="8" customWidth="1"/>
    <col min="11571" max="11571" width="8.5703125" customWidth="1"/>
    <col min="11572" max="11572" width="17" customWidth="1"/>
    <col min="11573" max="11573" width="44.5703125" customWidth="1"/>
    <col min="11574" max="11574" width="34" customWidth="1"/>
    <col min="11575" max="11575" width="9" customWidth="1"/>
    <col min="11576" max="11576" width="14.7109375" customWidth="1"/>
    <col min="11577" max="11577" width="21.28515625" customWidth="1"/>
    <col min="11578" max="11578" width="11.28515625" customWidth="1"/>
    <col min="11579" max="11579" width="19" customWidth="1"/>
    <col min="11580" max="11580" width="20.28515625" customWidth="1"/>
    <col min="11581" max="11581" width="40.140625" customWidth="1"/>
    <col min="11582" max="11582" width="11.85546875" customWidth="1"/>
    <col min="11583" max="11583" width="11.28515625" customWidth="1"/>
    <col min="11584" max="11585" width="9" customWidth="1"/>
    <col min="11586" max="11586" width="21.7109375" customWidth="1"/>
    <col min="11587" max="11587" width="18.85546875" customWidth="1"/>
    <col min="11588" max="11588" width="41.5703125" customWidth="1"/>
    <col min="11769" max="11769" width="5.85546875" customWidth="1"/>
    <col min="11770" max="11770" width="6.140625" customWidth="1"/>
    <col min="11771" max="11771" width="21.5703125" customWidth="1"/>
    <col min="11772" max="11774" width="6.85546875" customWidth="1"/>
    <col min="11775" max="11776" width="7.42578125" customWidth="1"/>
    <col min="11777" max="11777" width="13.42578125" customWidth="1"/>
    <col min="11778" max="11778" width="13.28515625" customWidth="1"/>
    <col min="11779" max="11780" width="5.140625" customWidth="1"/>
    <col min="11781" max="11781" width="7.28515625" customWidth="1"/>
    <col min="11782" max="11782" width="13.140625" customWidth="1"/>
    <col min="11783" max="11783" width="38.5703125" customWidth="1"/>
    <col min="11784" max="11784" width="13.28515625" customWidth="1"/>
    <col min="11785" max="11785" width="23.5703125" customWidth="1"/>
    <col min="11786" max="11786" width="19.85546875" customWidth="1"/>
    <col min="11787" max="11787" width="13.28515625" customWidth="1"/>
    <col min="11788" max="11788" width="8.42578125" customWidth="1"/>
    <col min="11789" max="11789" width="8.85546875" customWidth="1"/>
    <col min="11790" max="11790" width="10.7109375" customWidth="1"/>
    <col min="11791" max="11791" width="14.42578125" customWidth="1"/>
    <col min="11792" max="11792" width="13.42578125" customWidth="1"/>
    <col min="11793" max="11793" width="14.85546875" customWidth="1"/>
    <col min="11794" max="11794" width="11.7109375" customWidth="1"/>
    <col min="11795" max="11795" width="11.140625" customWidth="1"/>
    <col min="11796" max="11797" width="10" customWidth="1"/>
    <col min="11798" max="11799" width="10.28515625" customWidth="1"/>
    <col min="11800" max="11807" width="9" customWidth="1"/>
    <col min="11808" max="11808" width="13.140625" customWidth="1"/>
    <col min="11809" max="11809" width="13.28515625" customWidth="1"/>
    <col min="11810" max="11810" width="13" customWidth="1"/>
    <col min="11811" max="11811" width="13.140625" customWidth="1"/>
    <col min="11812" max="11812" width="12.7109375" customWidth="1"/>
    <col min="11813" max="11813" width="13.5703125" customWidth="1"/>
    <col min="11814" max="11814" width="14.140625" customWidth="1"/>
    <col min="11815" max="11815" width="12.140625" customWidth="1"/>
    <col min="11816" max="11816" width="11.85546875" customWidth="1"/>
    <col min="11817" max="11817" width="16" customWidth="1"/>
    <col min="11818" max="11818" width="10.7109375" customWidth="1"/>
    <col min="11819" max="11819" width="15.140625" customWidth="1"/>
    <col min="11820" max="11820" width="9.42578125" customWidth="1"/>
    <col min="11821" max="11821" width="9.140625" customWidth="1"/>
    <col min="11822" max="11823" width="9" customWidth="1"/>
    <col min="11824" max="11824" width="24.5703125" customWidth="1"/>
    <col min="11825" max="11825" width="75.5703125" customWidth="1"/>
    <col min="11826" max="11826" width="8" customWidth="1"/>
    <col min="11827" max="11827" width="8.5703125" customWidth="1"/>
    <col min="11828" max="11828" width="17" customWidth="1"/>
    <col min="11829" max="11829" width="44.5703125" customWidth="1"/>
    <col min="11830" max="11830" width="34" customWidth="1"/>
    <col min="11831" max="11831" width="9" customWidth="1"/>
    <col min="11832" max="11832" width="14.7109375" customWidth="1"/>
    <col min="11833" max="11833" width="21.28515625" customWidth="1"/>
    <col min="11834" max="11834" width="11.28515625" customWidth="1"/>
    <col min="11835" max="11835" width="19" customWidth="1"/>
    <col min="11836" max="11836" width="20.28515625" customWidth="1"/>
    <col min="11837" max="11837" width="40.140625" customWidth="1"/>
    <col min="11838" max="11838" width="11.85546875" customWidth="1"/>
    <col min="11839" max="11839" width="11.28515625" customWidth="1"/>
    <col min="11840" max="11841" width="9" customWidth="1"/>
    <col min="11842" max="11842" width="21.7109375" customWidth="1"/>
    <col min="11843" max="11843" width="18.85546875" customWidth="1"/>
    <col min="11844" max="11844" width="41.5703125" customWidth="1"/>
    <col min="12025" max="12025" width="5.85546875" customWidth="1"/>
    <col min="12026" max="12026" width="6.140625" customWidth="1"/>
    <col min="12027" max="12027" width="21.5703125" customWidth="1"/>
    <col min="12028" max="12030" width="6.85546875" customWidth="1"/>
    <col min="12031" max="12032" width="7.42578125" customWidth="1"/>
    <col min="12033" max="12033" width="13.42578125" customWidth="1"/>
    <col min="12034" max="12034" width="13.28515625" customWidth="1"/>
    <col min="12035" max="12036" width="5.140625" customWidth="1"/>
    <col min="12037" max="12037" width="7.28515625" customWidth="1"/>
    <col min="12038" max="12038" width="13.140625" customWidth="1"/>
    <col min="12039" max="12039" width="38.5703125" customWidth="1"/>
    <col min="12040" max="12040" width="13.28515625" customWidth="1"/>
    <col min="12041" max="12041" width="23.5703125" customWidth="1"/>
    <col min="12042" max="12042" width="19.85546875" customWidth="1"/>
    <col min="12043" max="12043" width="13.28515625" customWidth="1"/>
    <col min="12044" max="12044" width="8.42578125" customWidth="1"/>
    <col min="12045" max="12045" width="8.85546875" customWidth="1"/>
    <col min="12046" max="12046" width="10.7109375" customWidth="1"/>
    <col min="12047" max="12047" width="14.42578125" customWidth="1"/>
    <col min="12048" max="12048" width="13.42578125" customWidth="1"/>
    <col min="12049" max="12049" width="14.85546875" customWidth="1"/>
    <col min="12050" max="12050" width="11.7109375" customWidth="1"/>
    <col min="12051" max="12051" width="11.140625" customWidth="1"/>
    <col min="12052" max="12053" width="10" customWidth="1"/>
    <col min="12054" max="12055" width="10.28515625" customWidth="1"/>
    <col min="12056" max="12063" width="9" customWidth="1"/>
    <col min="12064" max="12064" width="13.140625" customWidth="1"/>
    <col min="12065" max="12065" width="13.28515625" customWidth="1"/>
    <col min="12066" max="12066" width="13" customWidth="1"/>
    <col min="12067" max="12067" width="13.140625" customWidth="1"/>
    <col min="12068" max="12068" width="12.7109375" customWidth="1"/>
    <col min="12069" max="12069" width="13.5703125" customWidth="1"/>
    <col min="12070" max="12070" width="14.140625" customWidth="1"/>
    <col min="12071" max="12071" width="12.140625" customWidth="1"/>
    <col min="12072" max="12072" width="11.85546875" customWidth="1"/>
    <col min="12073" max="12073" width="16" customWidth="1"/>
    <col min="12074" max="12074" width="10.7109375" customWidth="1"/>
    <col min="12075" max="12075" width="15.140625" customWidth="1"/>
    <col min="12076" max="12076" width="9.42578125" customWidth="1"/>
    <col min="12077" max="12077" width="9.140625" customWidth="1"/>
    <col min="12078" max="12079" width="9" customWidth="1"/>
    <col min="12080" max="12080" width="24.5703125" customWidth="1"/>
    <col min="12081" max="12081" width="75.5703125" customWidth="1"/>
    <col min="12082" max="12082" width="8" customWidth="1"/>
    <col min="12083" max="12083" width="8.5703125" customWidth="1"/>
    <col min="12084" max="12084" width="17" customWidth="1"/>
    <col min="12085" max="12085" width="44.5703125" customWidth="1"/>
    <col min="12086" max="12086" width="34" customWidth="1"/>
    <col min="12087" max="12087" width="9" customWidth="1"/>
    <col min="12088" max="12088" width="14.7109375" customWidth="1"/>
    <col min="12089" max="12089" width="21.28515625" customWidth="1"/>
    <col min="12090" max="12090" width="11.28515625" customWidth="1"/>
    <col min="12091" max="12091" width="19" customWidth="1"/>
    <col min="12092" max="12092" width="20.28515625" customWidth="1"/>
    <col min="12093" max="12093" width="40.140625" customWidth="1"/>
    <col min="12094" max="12094" width="11.85546875" customWidth="1"/>
    <col min="12095" max="12095" width="11.28515625" customWidth="1"/>
    <col min="12096" max="12097" width="9" customWidth="1"/>
    <col min="12098" max="12098" width="21.7109375" customWidth="1"/>
    <col min="12099" max="12099" width="18.85546875" customWidth="1"/>
    <col min="12100" max="12100" width="41.5703125" customWidth="1"/>
    <col min="12281" max="12281" width="5.85546875" customWidth="1"/>
    <col min="12282" max="12282" width="6.140625" customWidth="1"/>
    <col min="12283" max="12283" width="21.5703125" customWidth="1"/>
    <col min="12284" max="12286" width="6.85546875" customWidth="1"/>
    <col min="12287" max="12288" width="7.42578125" customWidth="1"/>
    <col min="12289" max="12289" width="13.42578125" customWidth="1"/>
    <col min="12290" max="12290" width="13.28515625" customWidth="1"/>
    <col min="12291" max="12292" width="5.140625" customWidth="1"/>
    <col min="12293" max="12293" width="7.28515625" customWidth="1"/>
    <col min="12294" max="12294" width="13.140625" customWidth="1"/>
    <col min="12295" max="12295" width="38.5703125" customWidth="1"/>
    <col min="12296" max="12296" width="13.28515625" customWidth="1"/>
    <col min="12297" max="12297" width="23.5703125" customWidth="1"/>
    <col min="12298" max="12298" width="19.85546875" customWidth="1"/>
    <col min="12299" max="12299" width="13.28515625" customWidth="1"/>
    <col min="12300" max="12300" width="8.42578125" customWidth="1"/>
    <col min="12301" max="12301" width="8.85546875" customWidth="1"/>
    <col min="12302" max="12302" width="10.7109375" customWidth="1"/>
    <col min="12303" max="12303" width="14.42578125" customWidth="1"/>
    <col min="12304" max="12304" width="13.42578125" customWidth="1"/>
    <col min="12305" max="12305" width="14.85546875" customWidth="1"/>
    <col min="12306" max="12306" width="11.7109375" customWidth="1"/>
    <col min="12307" max="12307" width="11.140625" customWidth="1"/>
    <col min="12308" max="12309" width="10" customWidth="1"/>
    <col min="12310" max="12311" width="10.28515625" customWidth="1"/>
    <col min="12312" max="12319" width="9" customWidth="1"/>
    <col min="12320" max="12320" width="13.140625" customWidth="1"/>
    <col min="12321" max="12321" width="13.28515625" customWidth="1"/>
    <col min="12322" max="12322" width="13" customWidth="1"/>
    <col min="12323" max="12323" width="13.140625" customWidth="1"/>
    <col min="12324" max="12324" width="12.7109375" customWidth="1"/>
    <col min="12325" max="12325" width="13.5703125" customWidth="1"/>
    <col min="12326" max="12326" width="14.140625" customWidth="1"/>
    <col min="12327" max="12327" width="12.140625" customWidth="1"/>
    <col min="12328" max="12328" width="11.85546875" customWidth="1"/>
    <col min="12329" max="12329" width="16" customWidth="1"/>
    <col min="12330" max="12330" width="10.7109375" customWidth="1"/>
    <col min="12331" max="12331" width="15.140625" customWidth="1"/>
    <col min="12332" max="12332" width="9.42578125" customWidth="1"/>
    <col min="12333" max="12333" width="9.140625" customWidth="1"/>
    <col min="12334" max="12335" width="9" customWidth="1"/>
    <col min="12336" max="12336" width="24.5703125" customWidth="1"/>
    <col min="12337" max="12337" width="75.5703125" customWidth="1"/>
    <col min="12338" max="12338" width="8" customWidth="1"/>
    <col min="12339" max="12339" width="8.5703125" customWidth="1"/>
    <col min="12340" max="12340" width="17" customWidth="1"/>
    <col min="12341" max="12341" width="44.5703125" customWidth="1"/>
    <col min="12342" max="12342" width="34" customWidth="1"/>
    <col min="12343" max="12343" width="9" customWidth="1"/>
    <col min="12344" max="12344" width="14.7109375" customWidth="1"/>
    <col min="12345" max="12345" width="21.28515625" customWidth="1"/>
    <col min="12346" max="12346" width="11.28515625" customWidth="1"/>
    <col min="12347" max="12347" width="19" customWidth="1"/>
    <col min="12348" max="12348" width="20.28515625" customWidth="1"/>
    <col min="12349" max="12349" width="40.140625" customWidth="1"/>
    <col min="12350" max="12350" width="11.85546875" customWidth="1"/>
    <col min="12351" max="12351" width="11.28515625" customWidth="1"/>
    <col min="12352" max="12353" width="9" customWidth="1"/>
    <col min="12354" max="12354" width="21.7109375" customWidth="1"/>
    <col min="12355" max="12355" width="18.85546875" customWidth="1"/>
    <col min="12356" max="12356" width="41.5703125" customWidth="1"/>
    <col min="12537" max="12537" width="5.85546875" customWidth="1"/>
    <col min="12538" max="12538" width="6.140625" customWidth="1"/>
    <col min="12539" max="12539" width="21.5703125" customWidth="1"/>
    <col min="12540" max="12542" width="6.85546875" customWidth="1"/>
    <col min="12543" max="12544" width="7.42578125" customWidth="1"/>
    <col min="12545" max="12545" width="13.42578125" customWidth="1"/>
    <col min="12546" max="12546" width="13.28515625" customWidth="1"/>
    <col min="12547" max="12548" width="5.140625" customWidth="1"/>
    <col min="12549" max="12549" width="7.28515625" customWidth="1"/>
    <col min="12550" max="12550" width="13.140625" customWidth="1"/>
    <col min="12551" max="12551" width="38.5703125" customWidth="1"/>
    <col min="12552" max="12552" width="13.28515625" customWidth="1"/>
    <col min="12553" max="12553" width="23.5703125" customWidth="1"/>
    <col min="12554" max="12554" width="19.85546875" customWidth="1"/>
    <col min="12555" max="12555" width="13.28515625" customWidth="1"/>
    <col min="12556" max="12556" width="8.42578125" customWidth="1"/>
    <col min="12557" max="12557" width="8.85546875" customWidth="1"/>
    <col min="12558" max="12558" width="10.7109375" customWidth="1"/>
    <col min="12559" max="12559" width="14.42578125" customWidth="1"/>
    <col min="12560" max="12560" width="13.42578125" customWidth="1"/>
    <col min="12561" max="12561" width="14.85546875" customWidth="1"/>
    <col min="12562" max="12562" width="11.7109375" customWidth="1"/>
    <col min="12563" max="12563" width="11.140625" customWidth="1"/>
    <col min="12564" max="12565" width="10" customWidth="1"/>
    <col min="12566" max="12567" width="10.28515625" customWidth="1"/>
    <col min="12568" max="12575" width="9" customWidth="1"/>
    <col min="12576" max="12576" width="13.140625" customWidth="1"/>
    <col min="12577" max="12577" width="13.28515625" customWidth="1"/>
    <col min="12578" max="12578" width="13" customWidth="1"/>
    <col min="12579" max="12579" width="13.140625" customWidth="1"/>
    <col min="12580" max="12580" width="12.7109375" customWidth="1"/>
    <col min="12581" max="12581" width="13.5703125" customWidth="1"/>
    <col min="12582" max="12582" width="14.140625" customWidth="1"/>
    <col min="12583" max="12583" width="12.140625" customWidth="1"/>
    <col min="12584" max="12584" width="11.85546875" customWidth="1"/>
    <col min="12585" max="12585" width="16" customWidth="1"/>
    <col min="12586" max="12586" width="10.7109375" customWidth="1"/>
    <col min="12587" max="12587" width="15.140625" customWidth="1"/>
    <col min="12588" max="12588" width="9.42578125" customWidth="1"/>
    <col min="12589" max="12589" width="9.140625" customWidth="1"/>
    <col min="12590" max="12591" width="9" customWidth="1"/>
    <col min="12592" max="12592" width="24.5703125" customWidth="1"/>
    <col min="12593" max="12593" width="75.5703125" customWidth="1"/>
    <col min="12594" max="12594" width="8" customWidth="1"/>
    <col min="12595" max="12595" width="8.5703125" customWidth="1"/>
    <col min="12596" max="12596" width="17" customWidth="1"/>
    <col min="12597" max="12597" width="44.5703125" customWidth="1"/>
    <col min="12598" max="12598" width="34" customWidth="1"/>
    <col min="12599" max="12599" width="9" customWidth="1"/>
    <col min="12600" max="12600" width="14.7109375" customWidth="1"/>
    <col min="12601" max="12601" width="21.28515625" customWidth="1"/>
    <col min="12602" max="12602" width="11.28515625" customWidth="1"/>
    <col min="12603" max="12603" width="19" customWidth="1"/>
    <col min="12604" max="12604" width="20.28515625" customWidth="1"/>
    <col min="12605" max="12605" width="40.140625" customWidth="1"/>
    <col min="12606" max="12606" width="11.85546875" customWidth="1"/>
    <col min="12607" max="12607" width="11.28515625" customWidth="1"/>
    <col min="12608" max="12609" width="9" customWidth="1"/>
    <col min="12610" max="12610" width="21.7109375" customWidth="1"/>
    <col min="12611" max="12611" width="18.85546875" customWidth="1"/>
    <col min="12612" max="12612" width="41.5703125" customWidth="1"/>
    <col min="12793" max="12793" width="5.85546875" customWidth="1"/>
    <col min="12794" max="12794" width="6.140625" customWidth="1"/>
    <col min="12795" max="12795" width="21.5703125" customWidth="1"/>
    <col min="12796" max="12798" width="6.85546875" customWidth="1"/>
    <col min="12799" max="12800" width="7.42578125" customWidth="1"/>
    <col min="12801" max="12801" width="13.42578125" customWidth="1"/>
    <col min="12802" max="12802" width="13.28515625" customWidth="1"/>
    <col min="12803" max="12804" width="5.140625" customWidth="1"/>
    <col min="12805" max="12805" width="7.28515625" customWidth="1"/>
    <col min="12806" max="12806" width="13.140625" customWidth="1"/>
    <col min="12807" max="12807" width="38.5703125" customWidth="1"/>
    <col min="12808" max="12808" width="13.28515625" customWidth="1"/>
    <col min="12809" max="12809" width="23.5703125" customWidth="1"/>
    <col min="12810" max="12810" width="19.85546875" customWidth="1"/>
    <col min="12811" max="12811" width="13.28515625" customWidth="1"/>
    <col min="12812" max="12812" width="8.42578125" customWidth="1"/>
    <col min="12813" max="12813" width="8.85546875" customWidth="1"/>
    <col min="12814" max="12814" width="10.7109375" customWidth="1"/>
    <col min="12815" max="12815" width="14.42578125" customWidth="1"/>
    <col min="12816" max="12816" width="13.42578125" customWidth="1"/>
    <col min="12817" max="12817" width="14.85546875" customWidth="1"/>
    <col min="12818" max="12818" width="11.7109375" customWidth="1"/>
    <col min="12819" max="12819" width="11.140625" customWidth="1"/>
    <col min="12820" max="12821" width="10" customWidth="1"/>
    <col min="12822" max="12823" width="10.28515625" customWidth="1"/>
    <col min="12824" max="12831" width="9" customWidth="1"/>
    <col min="12832" max="12832" width="13.140625" customWidth="1"/>
    <col min="12833" max="12833" width="13.28515625" customWidth="1"/>
    <col min="12834" max="12834" width="13" customWidth="1"/>
    <col min="12835" max="12835" width="13.140625" customWidth="1"/>
    <col min="12836" max="12836" width="12.7109375" customWidth="1"/>
    <col min="12837" max="12837" width="13.5703125" customWidth="1"/>
    <col min="12838" max="12838" width="14.140625" customWidth="1"/>
    <col min="12839" max="12839" width="12.140625" customWidth="1"/>
    <col min="12840" max="12840" width="11.85546875" customWidth="1"/>
    <col min="12841" max="12841" width="16" customWidth="1"/>
    <col min="12842" max="12842" width="10.7109375" customWidth="1"/>
    <col min="12843" max="12843" width="15.140625" customWidth="1"/>
    <col min="12844" max="12844" width="9.42578125" customWidth="1"/>
    <col min="12845" max="12845" width="9.140625" customWidth="1"/>
    <col min="12846" max="12847" width="9" customWidth="1"/>
    <col min="12848" max="12848" width="24.5703125" customWidth="1"/>
    <col min="12849" max="12849" width="75.5703125" customWidth="1"/>
    <col min="12850" max="12850" width="8" customWidth="1"/>
    <col min="12851" max="12851" width="8.5703125" customWidth="1"/>
    <col min="12852" max="12852" width="17" customWidth="1"/>
    <col min="12853" max="12853" width="44.5703125" customWidth="1"/>
    <col min="12854" max="12854" width="34" customWidth="1"/>
    <col min="12855" max="12855" width="9" customWidth="1"/>
    <col min="12856" max="12856" width="14.7109375" customWidth="1"/>
    <col min="12857" max="12857" width="21.28515625" customWidth="1"/>
    <col min="12858" max="12858" width="11.28515625" customWidth="1"/>
    <col min="12859" max="12859" width="19" customWidth="1"/>
    <col min="12860" max="12860" width="20.28515625" customWidth="1"/>
    <col min="12861" max="12861" width="40.140625" customWidth="1"/>
    <col min="12862" max="12862" width="11.85546875" customWidth="1"/>
    <col min="12863" max="12863" width="11.28515625" customWidth="1"/>
    <col min="12864" max="12865" width="9" customWidth="1"/>
    <col min="12866" max="12866" width="21.7109375" customWidth="1"/>
    <col min="12867" max="12867" width="18.85546875" customWidth="1"/>
    <col min="12868" max="12868" width="41.5703125" customWidth="1"/>
    <col min="13049" max="13049" width="5.85546875" customWidth="1"/>
    <col min="13050" max="13050" width="6.140625" customWidth="1"/>
    <col min="13051" max="13051" width="21.5703125" customWidth="1"/>
    <col min="13052" max="13054" width="6.85546875" customWidth="1"/>
    <col min="13055" max="13056" width="7.42578125" customWidth="1"/>
    <col min="13057" max="13057" width="13.42578125" customWidth="1"/>
    <col min="13058" max="13058" width="13.28515625" customWidth="1"/>
    <col min="13059" max="13060" width="5.140625" customWidth="1"/>
    <col min="13061" max="13061" width="7.28515625" customWidth="1"/>
    <col min="13062" max="13062" width="13.140625" customWidth="1"/>
    <col min="13063" max="13063" width="38.5703125" customWidth="1"/>
    <col min="13064" max="13064" width="13.28515625" customWidth="1"/>
    <col min="13065" max="13065" width="23.5703125" customWidth="1"/>
    <col min="13066" max="13066" width="19.85546875" customWidth="1"/>
    <col min="13067" max="13067" width="13.28515625" customWidth="1"/>
    <col min="13068" max="13068" width="8.42578125" customWidth="1"/>
    <col min="13069" max="13069" width="8.85546875" customWidth="1"/>
    <col min="13070" max="13070" width="10.7109375" customWidth="1"/>
    <col min="13071" max="13071" width="14.42578125" customWidth="1"/>
    <col min="13072" max="13072" width="13.42578125" customWidth="1"/>
    <col min="13073" max="13073" width="14.85546875" customWidth="1"/>
    <col min="13074" max="13074" width="11.7109375" customWidth="1"/>
    <col min="13075" max="13075" width="11.140625" customWidth="1"/>
    <col min="13076" max="13077" width="10" customWidth="1"/>
    <col min="13078" max="13079" width="10.28515625" customWidth="1"/>
    <col min="13080" max="13087" width="9" customWidth="1"/>
    <col min="13088" max="13088" width="13.140625" customWidth="1"/>
    <col min="13089" max="13089" width="13.28515625" customWidth="1"/>
    <col min="13090" max="13090" width="13" customWidth="1"/>
    <col min="13091" max="13091" width="13.140625" customWidth="1"/>
    <col min="13092" max="13092" width="12.7109375" customWidth="1"/>
    <col min="13093" max="13093" width="13.5703125" customWidth="1"/>
    <col min="13094" max="13094" width="14.140625" customWidth="1"/>
    <col min="13095" max="13095" width="12.140625" customWidth="1"/>
    <col min="13096" max="13096" width="11.85546875" customWidth="1"/>
    <col min="13097" max="13097" width="16" customWidth="1"/>
    <col min="13098" max="13098" width="10.7109375" customWidth="1"/>
    <col min="13099" max="13099" width="15.140625" customWidth="1"/>
    <col min="13100" max="13100" width="9.42578125" customWidth="1"/>
    <col min="13101" max="13101" width="9.140625" customWidth="1"/>
    <col min="13102" max="13103" width="9" customWidth="1"/>
    <col min="13104" max="13104" width="24.5703125" customWidth="1"/>
    <col min="13105" max="13105" width="75.5703125" customWidth="1"/>
    <col min="13106" max="13106" width="8" customWidth="1"/>
    <col min="13107" max="13107" width="8.5703125" customWidth="1"/>
    <col min="13108" max="13108" width="17" customWidth="1"/>
    <col min="13109" max="13109" width="44.5703125" customWidth="1"/>
    <col min="13110" max="13110" width="34" customWidth="1"/>
    <col min="13111" max="13111" width="9" customWidth="1"/>
    <col min="13112" max="13112" width="14.7109375" customWidth="1"/>
    <col min="13113" max="13113" width="21.28515625" customWidth="1"/>
    <col min="13114" max="13114" width="11.28515625" customWidth="1"/>
    <col min="13115" max="13115" width="19" customWidth="1"/>
    <col min="13116" max="13116" width="20.28515625" customWidth="1"/>
    <col min="13117" max="13117" width="40.140625" customWidth="1"/>
    <col min="13118" max="13118" width="11.85546875" customWidth="1"/>
    <col min="13119" max="13119" width="11.28515625" customWidth="1"/>
    <col min="13120" max="13121" width="9" customWidth="1"/>
    <col min="13122" max="13122" width="21.7109375" customWidth="1"/>
    <col min="13123" max="13123" width="18.85546875" customWidth="1"/>
    <col min="13124" max="13124" width="41.5703125" customWidth="1"/>
    <col min="13305" max="13305" width="5.85546875" customWidth="1"/>
    <col min="13306" max="13306" width="6.140625" customWidth="1"/>
    <col min="13307" max="13307" width="21.5703125" customWidth="1"/>
    <col min="13308" max="13310" width="6.85546875" customWidth="1"/>
    <col min="13311" max="13312" width="7.42578125" customWidth="1"/>
    <col min="13313" max="13313" width="13.42578125" customWidth="1"/>
    <col min="13314" max="13314" width="13.28515625" customWidth="1"/>
    <col min="13315" max="13316" width="5.140625" customWidth="1"/>
    <col min="13317" max="13317" width="7.28515625" customWidth="1"/>
    <col min="13318" max="13318" width="13.140625" customWidth="1"/>
    <col min="13319" max="13319" width="38.5703125" customWidth="1"/>
    <col min="13320" max="13320" width="13.28515625" customWidth="1"/>
    <col min="13321" max="13321" width="23.5703125" customWidth="1"/>
    <col min="13322" max="13322" width="19.85546875" customWidth="1"/>
    <col min="13323" max="13323" width="13.28515625" customWidth="1"/>
    <col min="13324" max="13324" width="8.42578125" customWidth="1"/>
    <col min="13325" max="13325" width="8.85546875" customWidth="1"/>
    <col min="13326" max="13326" width="10.7109375" customWidth="1"/>
    <col min="13327" max="13327" width="14.42578125" customWidth="1"/>
    <col min="13328" max="13328" width="13.42578125" customWidth="1"/>
    <col min="13329" max="13329" width="14.85546875" customWidth="1"/>
    <col min="13330" max="13330" width="11.7109375" customWidth="1"/>
    <col min="13331" max="13331" width="11.140625" customWidth="1"/>
    <col min="13332" max="13333" width="10" customWidth="1"/>
    <col min="13334" max="13335" width="10.28515625" customWidth="1"/>
    <col min="13336" max="13343" width="9" customWidth="1"/>
    <col min="13344" max="13344" width="13.140625" customWidth="1"/>
    <col min="13345" max="13345" width="13.28515625" customWidth="1"/>
    <col min="13346" max="13346" width="13" customWidth="1"/>
    <col min="13347" max="13347" width="13.140625" customWidth="1"/>
    <col min="13348" max="13348" width="12.7109375" customWidth="1"/>
    <col min="13349" max="13349" width="13.5703125" customWidth="1"/>
    <col min="13350" max="13350" width="14.140625" customWidth="1"/>
    <col min="13351" max="13351" width="12.140625" customWidth="1"/>
    <col min="13352" max="13352" width="11.85546875" customWidth="1"/>
    <col min="13353" max="13353" width="16" customWidth="1"/>
    <col min="13354" max="13354" width="10.7109375" customWidth="1"/>
    <col min="13355" max="13355" width="15.140625" customWidth="1"/>
    <col min="13356" max="13356" width="9.42578125" customWidth="1"/>
    <col min="13357" max="13357" width="9.140625" customWidth="1"/>
    <col min="13358" max="13359" width="9" customWidth="1"/>
    <col min="13360" max="13360" width="24.5703125" customWidth="1"/>
    <col min="13361" max="13361" width="75.5703125" customWidth="1"/>
    <col min="13362" max="13362" width="8" customWidth="1"/>
    <col min="13363" max="13363" width="8.5703125" customWidth="1"/>
    <col min="13364" max="13364" width="17" customWidth="1"/>
    <col min="13365" max="13365" width="44.5703125" customWidth="1"/>
    <col min="13366" max="13366" width="34" customWidth="1"/>
    <col min="13367" max="13367" width="9" customWidth="1"/>
    <col min="13368" max="13368" width="14.7109375" customWidth="1"/>
    <col min="13369" max="13369" width="21.28515625" customWidth="1"/>
    <col min="13370" max="13370" width="11.28515625" customWidth="1"/>
    <col min="13371" max="13371" width="19" customWidth="1"/>
    <col min="13372" max="13372" width="20.28515625" customWidth="1"/>
    <col min="13373" max="13373" width="40.140625" customWidth="1"/>
    <col min="13374" max="13374" width="11.85546875" customWidth="1"/>
    <col min="13375" max="13375" width="11.28515625" customWidth="1"/>
    <col min="13376" max="13377" width="9" customWidth="1"/>
    <col min="13378" max="13378" width="21.7109375" customWidth="1"/>
    <col min="13379" max="13379" width="18.85546875" customWidth="1"/>
    <col min="13380" max="13380" width="41.5703125" customWidth="1"/>
    <col min="13561" max="13561" width="5.85546875" customWidth="1"/>
    <col min="13562" max="13562" width="6.140625" customWidth="1"/>
    <col min="13563" max="13563" width="21.5703125" customWidth="1"/>
    <col min="13564" max="13566" width="6.85546875" customWidth="1"/>
    <col min="13567" max="13568" width="7.42578125" customWidth="1"/>
    <col min="13569" max="13569" width="13.42578125" customWidth="1"/>
    <col min="13570" max="13570" width="13.28515625" customWidth="1"/>
    <col min="13571" max="13572" width="5.140625" customWidth="1"/>
    <col min="13573" max="13573" width="7.28515625" customWidth="1"/>
    <col min="13574" max="13574" width="13.140625" customWidth="1"/>
    <col min="13575" max="13575" width="38.5703125" customWidth="1"/>
    <col min="13576" max="13576" width="13.28515625" customWidth="1"/>
    <col min="13577" max="13577" width="23.5703125" customWidth="1"/>
    <col min="13578" max="13578" width="19.85546875" customWidth="1"/>
    <col min="13579" max="13579" width="13.28515625" customWidth="1"/>
    <col min="13580" max="13580" width="8.42578125" customWidth="1"/>
    <col min="13581" max="13581" width="8.85546875" customWidth="1"/>
    <col min="13582" max="13582" width="10.7109375" customWidth="1"/>
    <col min="13583" max="13583" width="14.42578125" customWidth="1"/>
    <col min="13584" max="13584" width="13.42578125" customWidth="1"/>
    <col min="13585" max="13585" width="14.85546875" customWidth="1"/>
    <col min="13586" max="13586" width="11.7109375" customWidth="1"/>
    <col min="13587" max="13587" width="11.140625" customWidth="1"/>
    <col min="13588" max="13589" width="10" customWidth="1"/>
    <col min="13590" max="13591" width="10.28515625" customWidth="1"/>
    <col min="13592" max="13599" width="9" customWidth="1"/>
    <col min="13600" max="13600" width="13.140625" customWidth="1"/>
    <col min="13601" max="13601" width="13.28515625" customWidth="1"/>
    <col min="13602" max="13602" width="13" customWidth="1"/>
    <col min="13603" max="13603" width="13.140625" customWidth="1"/>
    <col min="13604" max="13604" width="12.7109375" customWidth="1"/>
    <col min="13605" max="13605" width="13.5703125" customWidth="1"/>
    <col min="13606" max="13606" width="14.140625" customWidth="1"/>
    <col min="13607" max="13607" width="12.140625" customWidth="1"/>
    <col min="13608" max="13608" width="11.85546875" customWidth="1"/>
    <col min="13609" max="13609" width="16" customWidth="1"/>
    <col min="13610" max="13610" width="10.7109375" customWidth="1"/>
    <col min="13611" max="13611" width="15.140625" customWidth="1"/>
    <col min="13612" max="13612" width="9.42578125" customWidth="1"/>
    <col min="13613" max="13613" width="9.140625" customWidth="1"/>
    <col min="13614" max="13615" width="9" customWidth="1"/>
    <col min="13616" max="13616" width="24.5703125" customWidth="1"/>
    <col min="13617" max="13617" width="75.5703125" customWidth="1"/>
    <col min="13618" max="13618" width="8" customWidth="1"/>
    <col min="13619" max="13619" width="8.5703125" customWidth="1"/>
    <col min="13620" max="13620" width="17" customWidth="1"/>
    <col min="13621" max="13621" width="44.5703125" customWidth="1"/>
    <col min="13622" max="13622" width="34" customWidth="1"/>
    <col min="13623" max="13623" width="9" customWidth="1"/>
    <col min="13624" max="13624" width="14.7109375" customWidth="1"/>
    <col min="13625" max="13625" width="21.28515625" customWidth="1"/>
    <col min="13626" max="13626" width="11.28515625" customWidth="1"/>
    <col min="13627" max="13627" width="19" customWidth="1"/>
    <col min="13628" max="13628" width="20.28515625" customWidth="1"/>
    <col min="13629" max="13629" width="40.140625" customWidth="1"/>
    <col min="13630" max="13630" width="11.85546875" customWidth="1"/>
    <col min="13631" max="13631" width="11.28515625" customWidth="1"/>
    <col min="13632" max="13633" width="9" customWidth="1"/>
    <col min="13634" max="13634" width="21.7109375" customWidth="1"/>
    <col min="13635" max="13635" width="18.85546875" customWidth="1"/>
    <col min="13636" max="13636" width="41.5703125" customWidth="1"/>
    <col min="13817" max="13817" width="5.85546875" customWidth="1"/>
    <col min="13818" max="13818" width="6.140625" customWidth="1"/>
    <col min="13819" max="13819" width="21.5703125" customWidth="1"/>
    <col min="13820" max="13822" width="6.85546875" customWidth="1"/>
    <col min="13823" max="13824" width="7.42578125" customWidth="1"/>
    <col min="13825" max="13825" width="13.42578125" customWidth="1"/>
    <col min="13826" max="13826" width="13.28515625" customWidth="1"/>
    <col min="13827" max="13828" width="5.140625" customWidth="1"/>
    <col min="13829" max="13829" width="7.28515625" customWidth="1"/>
    <col min="13830" max="13830" width="13.140625" customWidth="1"/>
    <col min="13831" max="13831" width="38.5703125" customWidth="1"/>
    <col min="13832" max="13832" width="13.28515625" customWidth="1"/>
    <col min="13833" max="13833" width="23.5703125" customWidth="1"/>
    <col min="13834" max="13834" width="19.85546875" customWidth="1"/>
    <col min="13835" max="13835" width="13.28515625" customWidth="1"/>
    <col min="13836" max="13836" width="8.42578125" customWidth="1"/>
    <col min="13837" max="13837" width="8.85546875" customWidth="1"/>
    <col min="13838" max="13838" width="10.7109375" customWidth="1"/>
    <col min="13839" max="13839" width="14.42578125" customWidth="1"/>
    <col min="13840" max="13840" width="13.42578125" customWidth="1"/>
    <col min="13841" max="13841" width="14.85546875" customWidth="1"/>
    <col min="13842" max="13842" width="11.7109375" customWidth="1"/>
    <col min="13843" max="13843" width="11.140625" customWidth="1"/>
    <col min="13844" max="13845" width="10" customWidth="1"/>
    <col min="13846" max="13847" width="10.28515625" customWidth="1"/>
    <col min="13848" max="13855" width="9" customWidth="1"/>
    <col min="13856" max="13856" width="13.140625" customWidth="1"/>
    <col min="13857" max="13857" width="13.28515625" customWidth="1"/>
    <col min="13858" max="13858" width="13" customWidth="1"/>
    <col min="13859" max="13859" width="13.140625" customWidth="1"/>
    <col min="13860" max="13860" width="12.7109375" customWidth="1"/>
    <col min="13861" max="13861" width="13.5703125" customWidth="1"/>
    <col min="13862" max="13862" width="14.140625" customWidth="1"/>
    <col min="13863" max="13863" width="12.140625" customWidth="1"/>
    <col min="13864" max="13864" width="11.85546875" customWidth="1"/>
    <col min="13865" max="13865" width="16" customWidth="1"/>
    <col min="13866" max="13866" width="10.7109375" customWidth="1"/>
    <col min="13867" max="13867" width="15.140625" customWidth="1"/>
    <col min="13868" max="13868" width="9.42578125" customWidth="1"/>
    <col min="13869" max="13869" width="9.140625" customWidth="1"/>
    <col min="13870" max="13871" width="9" customWidth="1"/>
    <col min="13872" max="13872" width="24.5703125" customWidth="1"/>
    <col min="13873" max="13873" width="75.5703125" customWidth="1"/>
    <col min="13874" max="13874" width="8" customWidth="1"/>
    <col min="13875" max="13875" width="8.5703125" customWidth="1"/>
    <col min="13876" max="13876" width="17" customWidth="1"/>
    <col min="13877" max="13877" width="44.5703125" customWidth="1"/>
    <col min="13878" max="13878" width="34" customWidth="1"/>
    <col min="13879" max="13879" width="9" customWidth="1"/>
    <col min="13880" max="13880" width="14.7109375" customWidth="1"/>
    <col min="13881" max="13881" width="21.28515625" customWidth="1"/>
    <col min="13882" max="13882" width="11.28515625" customWidth="1"/>
    <col min="13883" max="13883" width="19" customWidth="1"/>
    <col min="13884" max="13884" width="20.28515625" customWidth="1"/>
    <col min="13885" max="13885" width="40.140625" customWidth="1"/>
    <col min="13886" max="13886" width="11.85546875" customWidth="1"/>
    <col min="13887" max="13887" width="11.28515625" customWidth="1"/>
    <col min="13888" max="13889" width="9" customWidth="1"/>
    <col min="13890" max="13890" width="21.7109375" customWidth="1"/>
    <col min="13891" max="13891" width="18.85546875" customWidth="1"/>
    <col min="13892" max="13892" width="41.5703125" customWidth="1"/>
    <col min="14073" max="14073" width="5.85546875" customWidth="1"/>
    <col min="14074" max="14074" width="6.140625" customWidth="1"/>
    <col min="14075" max="14075" width="21.5703125" customWidth="1"/>
    <col min="14076" max="14078" width="6.85546875" customWidth="1"/>
    <col min="14079" max="14080" width="7.42578125" customWidth="1"/>
    <col min="14081" max="14081" width="13.42578125" customWidth="1"/>
    <col min="14082" max="14082" width="13.28515625" customWidth="1"/>
    <col min="14083" max="14084" width="5.140625" customWidth="1"/>
    <col min="14085" max="14085" width="7.28515625" customWidth="1"/>
    <col min="14086" max="14086" width="13.140625" customWidth="1"/>
    <col min="14087" max="14087" width="38.5703125" customWidth="1"/>
    <col min="14088" max="14088" width="13.28515625" customWidth="1"/>
    <col min="14089" max="14089" width="23.5703125" customWidth="1"/>
    <col min="14090" max="14090" width="19.85546875" customWidth="1"/>
    <col min="14091" max="14091" width="13.28515625" customWidth="1"/>
    <col min="14092" max="14092" width="8.42578125" customWidth="1"/>
    <col min="14093" max="14093" width="8.85546875" customWidth="1"/>
    <col min="14094" max="14094" width="10.7109375" customWidth="1"/>
    <col min="14095" max="14095" width="14.42578125" customWidth="1"/>
    <col min="14096" max="14096" width="13.42578125" customWidth="1"/>
    <col min="14097" max="14097" width="14.85546875" customWidth="1"/>
    <col min="14098" max="14098" width="11.7109375" customWidth="1"/>
    <col min="14099" max="14099" width="11.140625" customWidth="1"/>
    <col min="14100" max="14101" width="10" customWidth="1"/>
    <col min="14102" max="14103" width="10.28515625" customWidth="1"/>
    <col min="14104" max="14111" width="9" customWidth="1"/>
    <col min="14112" max="14112" width="13.140625" customWidth="1"/>
    <col min="14113" max="14113" width="13.28515625" customWidth="1"/>
    <col min="14114" max="14114" width="13" customWidth="1"/>
    <col min="14115" max="14115" width="13.140625" customWidth="1"/>
    <col min="14116" max="14116" width="12.7109375" customWidth="1"/>
    <col min="14117" max="14117" width="13.5703125" customWidth="1"/>
    <col min="14118" max="14118" width="14.140625" customWidth="1"/>
    <col min="14119" max="14119" width="12.140625" customWidth="1"/>
    <col min="14120" max="14120" width="11.85546875" customWidth="1"/>
    <col min="14121" max="14121" width="16" customWidth="1"/>
    <col min="14122" max="14122" width="10.7109375" customWidth="1"/>
    <col min="14123" max="14123" width="15.140625" customWidth="1"/>
    <col min="14124" max="14124" width="9.42578125" customWidth="1"/>
    <col min="14125" max="14125" width="9.140625" customWidth="1"/>
    <col min="14126" max="14127" width="9" customWidth="1"/>
    <col min="14128" max="14128" width="24.5703125" customWidth="1"/>
    <col min="14129" max="14129" width="75.5703125" customWidth="1"/>
    <col min="14130" max="14130" width="8" customWidth="1"/>
    <col min="14131" max="14131" width="8.5703125" customWidth="1"/>
    <col min="14132" max="14132" width="17" customWidth="1"/>
    <col min="14133" max="14133" width="44.5703125" customWidth="1"/>
    <col min="14134" max="14134" width="34" customWidth="1"/>
    <col min="14135" max="14135" width="9" customWidth="1"/>
    <col min="14136" max="14136" width="14.7109375" customWidth="1"/>
    <col min="14137" max="14137" width="21.28515625" customWidth="1"/>
    <col min="14138" max="14138" width="11.28515625" customWidth="1"/>
    <col min="14139" max="14139" width="19" customWidth="1"/>
    <col min="14140" max="14140" width="20.28515625" customWidth="1"/>
    <col min="14141" max="14141" width="40.140625" customWidth="1"/>
    <col min="14142" max="14142" width="11.85546875" customWidth="1"/>
    <col min="14143" max="14143" width="11.28515625" customWidth="1"/>
    <col min="14144" max="14145" width="9" customWidth="1"/>
    <col min="14146" max="14146" width="21.7109375" customWidth="1"/>
    <col min="14147" max="14147" width="18.85546875" customWidth="1"/>
    <col min="14148" max="14148" width="41.5703125" customWidth="1"/>
    <col min="14329" max="14329" width="5.85546875" customWidth="1"/>
    <col min="14330" max="14330" width="6.140625" customWidth="1"/>
    <col min="14331" max="14331" width="21.5703125" customWidth="1"/>
    <col min="14332" max="14334" width="6.85546875" customWidth="1"/>
    <col min="14335" max="14336" width="7.42578125" customWidth="1"/>
    <col min="14337" max="14337" width="13.42578125" customWidth="1"/>
    <col min="14338" max="14338" width="13.28515625" customWidth="1"/>
    <col min="14339" max="14340" width="5.140625" customWidth="1"/>
    <col min="14341" max="14341" width="7.28515625" customWidth="1"/>
    <col min="14342" max="14342" width="13.140625" customWidth="1"/>
    <col min="14343" max="14343" width="38.5703125" customWidth="1"/>
    <col min="14344" max="14344" width="13.28515625" customWidth="1"/>
    <col min="14345" max="14345" width="23.5703125" customWidth="1"/>
    <col min="14346" max="14346" width="19.85546875" customWidth="1"/>
    <col min="14347" max="14347" width="13.28515625" customWidth="1"/>
    <col min="14348" max="14348" width="8.42578125" customWidth="1"/>
    <col min="14349" max="14349" width="8.85546875" customWidth="1"/>
    <col min="14350" max="14350" width="10.7109375" customWidth="1"/>
    <col min="14351" max="14351" width="14.42578125" customWidth="1"/>
    <col min="14352" max="14352" width="13.42578125" customWidth="1"/>
    <col min="14353" max="14353" width="14.85546875" customWidth="1"/>
    <col min="14354" max="14354" width="11.7109375" customWidth="1"/>
    <col min="14355" max="14355" width="11.140625" customWidth="1"/>
    <col min="14356" max="14357" width="10" customWidth="1"/>
    <col min="14358" max="14359" width="10.28515625" customWidth="1"/>
    <col min="14360" max="14367" width="9" customWidth="1"/>
    <col min="14368" max="14368" width="13.140625" customWidth="1"/>
    <col min="14369" max="14369" width="13.28515625" customWidth="1"/>
    <col min="14370" max="14370" width="13" customWidth="1"/>
    <col min="14371" max="14371" width="13.140625" customWidth="1"/>
    <col min="14372" max="14372" width="12.7109375" customWidth="1"/>
    <col min="14373" max="14373" width="13.5703125" customWidth="1"/>
    <col min="14374" max="14374" width="14.140625" customWidth="1"/>
    <col min="14375" max="14375" width="12.140625" customWidth="1"/>
    <col min="14376" max="14376" width="11.85546875" customWidth="1"/>
    <col min="14377" max="14377" width="16" customWidth="1"/>
    <col min="14378" max="14378" width="10.7109375" customWidth="1"/>
    <col min="14379" max="14379" width="15.140625" customWidth="1"/>
    <col min="14380" max="14380" width="9.42578125" customWidth="1"/>
    <col min="14381" max="14381" width="9.140625" customWidth="1"/>
    <col min="14382" max="14383" width="9" customWidth="1"/>
    <col min="14384" max="14384" width="24.5703125" customWidth="1"/>
    <col min="14385" max="14385" width="75.5703125" customWidth="1"/>
    <col min="14386" max="14386" width="8" customWidth="1"/>
    <col min="14387" max="14387" width="8.5703125" customWidth="1"/>
    <col min="14388" max="14388" width="17" customWidth="1"/>
    <col min="14389" max="14389" width="44.5703125" customWidth="1"/>
    <col min="14390" max="14390" width="34" customWidth="1"/>
    <col min="14391" max="14391" width="9" customWidth="1"/>
    <col min="14392" max="14392" width="14.7109375" customWidth="1"/>
    <col min="14393" max="14393" width="21.28515625" customWidth="1"/>
    <col min="14394" max="14394" width="11.28515625" customWidth="1"/>
    <col min="14395" max="14395" width="19" customWidth="1"/>
    <col min="14396" max="14396" width="20.28515625" customWidth="1"/>
    <col min="14397" max="14397" width="40.140625" customWidth="1"/>
    <col min="14398" max="14398" width="11.85546875" customWidth="1"/>
    <col min="14399" max="14399" width="11.28515625" customWidth="1"/>
    <col min="14400" max="14401" width="9" customWidth="1"/>
    <col min="14402" max="14402" width="21.7109375" customWidth="1"/>
    <col min="14403" max="14403" width="18.85546875" customWidth="1"/>
    <col min="14404" max="14404" width="41.5703125" customWidth="1"/>
    <col min="14585" max="14585" width="5.85546875" customWidth="1"/>
    <col min="14586" max="14586" width="6.140625" customWidth="1"/>
    <col min="14587" max="14587" width="21.5703125" customWidth="1"/>
    <col min="14588" max="14590" width="6.85546875" customWidth="1"/>
    <col min="14591" max="14592" width="7.42578125" customWidth="1"/>
    <col min="14593" max="14593" width="13.42578125" customWidth="1"/>
    <col min="14594" max="14594" width="13.28515625" customWidth="1"/>
    <col min="14595" max="14596" width="5.140625" customWidth="1"/>
    <col min="14597" max="14597" width="7.28515625" customWidth="1"/>
    <col min="14598" max="14598" width="13.140625" customWidth="1"/>
    <col min="14599" max="14599" width="38.5703125" customWidth="1"/>
    <col min="14600" max="14600" width="13.28515625" customWidth="1"/>
    <col min="14601" max="14601" width="23.5703125" customWidth="1"/>
    <col min="14602" max="14602" width="19.85546875" customWidth="1"/>
    <col min="14603" max="14603" width="13.28515625" customWidth="1"/>
    <col min="14604" max="14604" width="8.42578125" customWidth="1"/>
    <col min="14605" max="14605" width="8.85546875" customWidth="1"/>
    <col min="14606" max="14606" width="10.7109375" customWidth="1"/>
    <col min="14607" max="14607" width="14.42578125" customWidth="1"/>
    <col min="14608" max="14608" width="13.42578125" customWidth="1"/>
    <col min="14609" max="14609" width="14.85546875" customWidth="1"/>
    <col min="14610" max="14610" width="11.7109375" customWidth="1"/>
    <col min="14611" max="14611" width="11.140625" customWidth="1"/>
    <col min="14612" max="14613" width="10" customWidth="1"/>
    <col min="14614" max="14615" width="10.28515625" customWidth="1"/>
    <col min="14616" max="14623" width="9" customWidth="1"/>
    <col min="14624" max="14624" width="13.140625" customWidth="1"/>
    <col min="14625" max="14625" width="13.28515625" customWidth="1"/>
    <col min="14626" max="14626" width="13" customWidth="1"/>
    <col min="14627" max="14627" width="13.140625" customWidth="1"/>
    <col min="14628" max="14628" width="12.7109375" customWidth="1"/>
    <col min="14629" max="14629" width="13.5703125" customWidth="1"/>
    <col min="14630" max="14630" width="14.140625" customWidth="1"/>
    <col min="14631" max="14631" width="12.140625" customWidth="1"/>
    <col min="14632" max="14632" width="11.85546875" customWidth="1"/>
    <col min="14633" max="14633" width="16" customWidth="1"/>
    <col min="14634" max="14634" width="10.7109375" customWidth="1"/>
    <col min="14635" max="14635" width="15.140625" customWidth="1"/>
    <col min="14636" max="14636" width="9.42578125" customWidth="1"/>
    <col min="14637" max="14637" width="9.140625" customWidth="1"/>
    <col min="14638" max="14639" width="9" customWidth="1"/>
    <col min="14640" max="14640" width="24.5703125" customWidth="1"/>
    <col min="14641" max="14641" width="75.5703125" customWidth="1"/>
    <col min="14642" max="14642" width="8" customWidth="1"/>
    <col min="14643" max="14643" width="8.5703125" customWidth="1"/>
    <col min="14644" max="14644" width="17" customWidth="1"/>
    <col min="14645" max="14645" width="44.5703125" customWidth="1"/>
    <col min="14646" max="14646" width="34" customWidth="1"/>
    <col min="14647" max="14647" width="9" customWidth="1"/>
    <col min="14648" max="14648" width="14.7109375" customWidth="1"/>
    <col min="14649" max="14649" width="21.28515625" customWidth="1"/>
    <col min="14650" max="14650" width="11.28515625" customWidth="1"/>
    <col min="14651" max="14651" width="19" customWidth="1"/>
    <col min="14652" max="14652" width="20.28515625" customWidth="1"/>
    <col min="14653" max="14653" width="40.140625" customWidth="1"/>
    <col min="14654" max="14654" width="11.85546875" customWidth="1"/>
    <col min="14655" max="14655" width="11.28515625" customWidth="1"/>
    <col min="14656" max="14657" width="9" customWidth="1"/>
    <col min="14658" max="14658" width="21.7109375" customWidth="1"/>
    <col min="14659" max="14659" width="18.85546875" customWidth="1"/>
    <col min="14660" max="14660" width="41.5703125" customWidth="1"/>
    <col min="14841" max="14841" width="5.85546875" customWidth="1"/>
    <col min="14842" max="14842" width="6.140625" customWidth="1"/>
    <col min="14843" max="14843" width="21.5703125" customWidth="1"/>
    <col min="14844" max="14846" width="6.85546875" customWidth="1"/>
    <col min="14847" max="14848" width="7.42578125" customWidth="1"/>
    <col min="14849" max="14849" width="13.42578125" customWidth="1"/>
    <col min="14850" max="14850" width="13.28515625" customWidth="1"/>
    <col min="14851" max="14852" width="5.140625" customWidth="1"/>
    <col min="14853" max="14853" width="7.28515625" customWidth="1"/>
    <col min="14854" max="14854" width="13.140625" customWidth="1"/>
    <col min="14855" max="14855" width="38.5703125" customWidth="1"/>
    <col min="14856" max="14856" width="13.28515625" customWidth="1"/>
    <col min="14857" max="14857" width="23.5703125" customWidth="1"/>
    <col min="14858" max="14858" width="19.85546875" customWidth="1"/>
    <col min="14859" max="14859" width="13.28515625" customWidth="1"/>
    <col min="14860" max="14860" width="8.42578125" customWidth="1"/>
    <col min="14861" max="14861" width="8.85546875" customWidth="1"/>
    <col min="14862" max="14862" width="10.7109375" customWidth="1"/>
    <col min="14863" max="14863" width="14.42578125" customWidth="1"/>
    <col min="14864" max="14864" width="13.42578125" customWidth="1"/>
    <col min="14865" max="14865" width="14.85546875" customWidth="1"/>
    <col min="14866" max="14866" width="11.7109375" customWidth="1"/>
    <col min="14867" max="14867" width="11.140625" customWidth="1"/>
    <col min="14868" max="14869" width="10" customWidth="1"/>
    <col min="14870" max="14871" width="10.28515625" customWidth="1"/>
    <col min="14872" max="14879" width="9" customWidth="1"/>
    <col min="14880" max="14880" width="13.140625" customWidth="1"/>
    <col min="14881" max="14881" width="13.28515625" customWidth="1"/>
    <col min="14882" max="14882" width="13" customWidth="1"/>
    <col min="14883" max="14883" width="13.140625" customWidth="1"/>
    <col min="14884" max="14884" width="12.7109375" customWidth="1"/>
    <col min="14885" max="14885" width="13.5703125" customWidth="1"/>
    <col min="14886" max="14886" width="14.140625" customWidth="1"/>
    <col min="14887" max="14887" width="12.140625" customWidth="1"/>
    <col min="14888" max="14888" width="11.85546875" customWidth="1"/>
    <col min="14889" max="14889" width="16" customWidth="1"/>
    <col min="14890" max="14890" width="10.7109375" customWidth="1"/>
    <col min="14891" max="14891" width="15.140625" customWidth="1"/>
    <col min="14892" max="14892" width="9.42578125" customWidth="1"/>
    <col min="14893" max="14893" width="9.140625" customWidth="1"/>
    <col min="14894" max="14895" width="9" customWidth="1"/>
    <col min="14896" max="14896" width="24.5703125" customWidth="1"/>
    <col min="14897" max="14897" width="75.5703125" customWidth="1"/>
    <col min="14898" max="14898" width="8" customWidth="1"/>
    <col min="14899" max="14899" width="8.5703125" customWidth="1"/>
    <col min="14900" max="14900" width="17" customWidth="1"/>
    <col min="14901" max="14901" width="44.5703125" customWidth="1"/>
    <col min="14902" max="14902" width="34" customWidth="1"/>
    <col min="14903" max="14903" width="9" customWidth="1"/>
    <col min="14904" max="14904" width="14.7109375" customWidth="1"/>
    <col min="14905" max="14905" width="21.28515625" customWidth="1"/>
    <col min="14906" max="14906" width="11.28515625" customWidth="1"/>
    <col min="14907" max="14907" width="19" customWidth="1"/>
    <col min="14908" max="14908" width="20.28515625" customWidth="1"/>
    <col min="14909" max="14909" width="40.140625" customWidth="1"/>
    <col min="14910" max="14910" width="11.85546875" customWidth="1"/>
    <col min="14911" max="14911" width="11.28515625" customWidth="1"/>
    <col min="14912" max="14913" width="9" customWidth="1"/>
    <col min="14914" max="14914" width="21.7109375" customWidth="1"/>
    <col min="14915" max="14915" width="18.85546875" customWidth="1"/>
    <col min="14916" max="14916" width="41.5703125" customWidth="1"/>
    <col min="15097" max="15097" width="5.85546875" customWidth="1"/>
    <col min="15098" max="15098" width="6.140625" customWidth="1"/>
    <col min="15099" max="15099" width="21.5703125" customWidth="1"/>
    <col min="15100" max="15102" width="6.85546875" customWidth="1"/>
    <col min="15103" max="15104" width="7.42578125" customWidth="1"/>
    <col min="15105" max="15105" width="13.42578125" customWidth="1"/>
    <col min="15106" max="15106" width="13.28515625" customWidth="1"/>
    <col min="15107" max="15108" width="5.140625" customWidth="1"/>
    <col min="15109" max="15109" width="7.28515625" customWidth="1"/>
    <col min="15110" max="15110" width="13.140625" customWidth="1"/>
    <col min="15111" max="15111" width="38.5703125" customWidth="1"/>
    <col min="15112" max="15112" width="13.28515625" customWidth="1"/>
    <col min="15113" max="15113" width="23.5703125" customWidth="1"/>
    <col min="15114" max="15114" width="19.85546875" customWidth="1"/>
    <col min="15115" max="15115" width="13.28515625" customWidth="1"/>
    <col min="15116" max="15116" width="8.42578125" customWidth="1"/>
    <col min="15117" max="15117" width="8.85546875" customWidth="1"/>
    <col min="15118" max="15118" width="10.7109375" customWidth="1"/>
    <col min="15119" max="15119" width="14.42578125" customWidth="1"/>
    <col min="15120" max="15120" width="13.42578125" customWidth="1"/>
    <col min="15121" max="15121" width="14.85546875" customWidth="1"/>
    <col min="15122" max="15122" width="11.7109375" customWidth="1"/>
    <col min="15123" max="15123" width="11.140625" customWidth="1"/>
    <col min="15124" max="15125" width="10" customWidth="1"/>
    <col min="15126" max="15127" width="10.28515625" customWidth="1"/>
    <col min="15128" max="15135" width="9" customWidth="1"/>
    <col min="15136" max="15136" width="13.140625" customWidth="1"/>
    <col min="15137" max="15137" width="13.28515625" customWidth="1"/>
    <col min="15138" max="15138" width="13" customWidth="1"/>
    <col min="15139" max="15139" width="13.140625" customWidth="1"/>
    <col min="15140" max="15140" width="12.7109375" customWidth="1"/>
    <col min="15141" max="15141" width="13.5703125" customWidth="1"/>
    <col min="15142" max="15142" width="14.140625" customWidth="1"/>
    <col min="15143" max="15143" width="12.140625" customWidth="1"/>
    <col min="15144" max="15144" width="11.85546875" customWidth="1"/>
    <col min="15145" max="15145" width="16" customWidth="1"/>
    <col min="15146" max="15146" width="10.7109375" customWidth="1"/>
    <col min="15147" max="15147" width="15.140625" customWidth="1"/>
    <col min="15148" max="15148" width="9.42578125" customWidth="1"/>
    <col min="15149" max="15149" width="9.140625" customWidth="1"/>
    <col min="15150" max="15151" width="9" customWidth="1"/>
    <col min="15152" max="15152" width="24.5703125" customWidth="1"/>
    <col min="15153" max="15153" width="75.5703125" customWidth="1"/>
    <col min="15154" max="15154" width="8" customWidth="1"/>
    <col min="15155" max="15155" width="8.5703125" customWidth="1"/>
    <col min="15156" max="15156" width="17" customWidth="1"/>
    <col min="15157" max="15157" width="44.5703125" customWidth="1"/>
    <col min="15158" max="15158" width="34" customWidth="1"/>
    <col min="15159" max="15159" width="9" customWidth="1"/>
    <col min="15160" max="15160" width="14.7109375" customWidth="1"/>
    <col min="15161" max="15161" width="21.28515625" customWidth="1"/>
    <col min="15162" max="15162" width="11.28515625" customWidth="1"/>
    <col min="15163" max="15163" width="19" customWidth="1"/>
    <col min="15164" max="15164" width="20.28515625" customWidth="1"/>
    <col min="15165" max="15165" width="40.140625" customWidth="1"/>
    <col min="15166" max="15166" width="11.85546875" customWidth="1"/>
    <col min="15167" max="15167" width="11.28515625" customWidth="1"/>
    <col min="15168" max="15169" width="9" customWidth="1"/>
    <col min="15170" max="15170" width="21.7109375" customWidth="1"/>
    <col min="15171" max="15171" width="18.85546875" customWidth="1"/>
    <col min="15172" max="15172" width="41.5703125" customWidth="1"/>
    <col min="15353" max="15353" width="5.85546875" customWidth="1"/>
    <col min="15354" max="15354" width="6.140625" customWidth="1"/>
    <col min="15355" max="15355" width="21.5703125" customWidth="1"/>
    <col min="15356" max="15358" width="6.85546875" customWidth="1"/>
    <col min="15359" max="15360" width="7.42578125" customWidth="1"/>
    <col min="15361" max="15361" width="13.42578125" customWidth="1"/>
    <col min="15362" max="15362" width="13.28515625" customWidth="1"/>
    <col min="15363" max="15364" width="5.140625" customWidth="1"/>
    <col min="15365" max="15365" width="7.28515625" customWidth="1"/>
    <col min="15366" max="15366" width="13.140625" customWidth="1"/>
    <col min="15367" max="15367" width="38.5703125" customWidth="1"/>
    <col min="15368" max="15368" width="13.28515625" customWidth="1"/>
    <col min="15369" max="15369" width="23.5703125" customWidth="1"/>
    <col min="15370" max="15370" width="19.85546875" customWidth="1"/>
    <col min="15371" max="15371" width="13.28515625" customWidth="1"/>
    <col min="15372" max="15372" width="8.42578125" customWidth="1"/>
    <col min="15373" max="15373" width="8.85546875" customWidth="1"/>
    <col min="15374" max="15374" width="10.7109375" customWidth="1"/>
    <col min="15375" max="15375" width="14.42578125" customWidth="1"/>
    <col min="15376" max="15376" width="13.42578125" customWidth="1"/>
    <col min="15377" max="15377" width="14.85546875" customWidth="1"/>
    <col min="15378" max="15378" width="11.7109375" customWidth="1"/>
    <col min="15379" max="15379" width="11.140625" customWidth="1"/>
    <col min="15380" max="15381" width="10" customWidth="1"/>
    <col min="15382" max="15383" width="10.28515625" customWidth="1"/>
    <col min="15384" max="15391" width="9" customWidth="1"/>
    <col min="15392" max="15392" width="13.140625" customWidth="1"/>
    <col min="15393" max="15393" width="13.28515625" customWidth="1"/>
    <col min="15394" max="15394" width="13" customWidth="1"/>
    <col min="15395" max="15395" width="13.140625" customWidth="1"/>
    <col min="15396" max="15396" width="12.7109375" customWidth="1"/>
    <col min="15397" max="15397" width="13.5703125" customWidth="1"/>
    <col min="15398" max="15398" width="14.140625" customWidth="1"/>
    <col min="15399" max="15399" width="12.140625" customWidth="1"/>
    <col min="15400" max="15400" width="11.85546875" customWidth="1"/>
    <col min="15401" max="15401" width="16" customWidth="1"/>
    <col min="15402" max="15402" width="10.7109375" customWidth="1"/>
    <col min="15403" max="15403" width="15.140625" customWidth="1"/>
    <col min="15404" max="15404" width="9.42578125" customWidth="1"/>
    <col min="15405" max="15405" width="9.140625" customWidth="1"/>
    <col min="15406" max="15407" width="9" customWidth="1"/>
    <col min="15408" max="15408" width="24.5703125" customWidth="1"/>
    <col min="15409" max="15409" width="75.5703125" customWidth="1"/>
    <col min="15410" max="15410" width="8" customWidth="1"/>
    <col min="15411" max="15411" width="8.5703125" customWidth="1"/>
    <col min="15412" max="15412" width="17" customWidth="1"/>
    <col min="15413" max="15413" width="44.5703125" customWidth="1"/>
    <col min="15414" max="15414" width="34" customWidth="1"/>
    <col min="15415" max="15415" width="9" customWidth="1"/>
    <col min="15416" max="15416" width="14.7109375" customWidth="1"/>
    <col min="15417" max="15417" width="21.28515625" customWidth="1"/>
    <col min="15418" max="15418" width="11.28515625" customWidth="1"/>
    <col min="15419" max="15419" width="19" customWidth="1"/>
    <col min="15420" max="15420" width="20.28515625" customWidth="1"/>
    <col min="15421" max="15421" width="40.140625" customWidth="1"/>
    <col min="15422" max="15422" width="11.85546875" customWidth="1"/>
    <col min="15423" max="15423" width="11.28515625" customWidth="1"/>
    <col min="15424" max="15425" width="9" customWidth="1"/>
    <col min="15426" max="15426" width="21.7109375" customWidth="1"/>
    <col min="15427" max="15427" width="18.85546875" customWidth="1"/>
    <col min="15428" max="15428" width="41.5703125" customWidth="1"/>
    <col min="15609" max="15609" width="5.85546875" customWidth="1"/>
    <col min="15610" max="15610" width="6.140625" customWidth="1"/>
    <col min="15611" max="15611" width="21.5703125" customWidth="1"/>
    <col min="15612" max="15614" width="6.85546875" customWidth="1"/>
    <col min="15615" max="15616" width="7.42578125" customWidth="1"/>
    <col min="15617" max="15617" width="13.42578125" customWidth="1"/>
    <col min="15618" max="15618" width="13.28515625" customWidth="1"/>
    <col min="15619" max="15620" width="5.140625" customWidth="1"/>
    <col min="15621" max="15621" width="7.28515625" customWidth="1"/>
    <col min="15622" max="15622" width="13.140625" customWidth="1"/>
    <col min="15623" max="15623" width="38.5703125" customWidth="1"/>
    <col min="15624" max="15624" width="13.28515625" customWidth="1"/>
    <col min="15625" max="15625" width="23.5703125" customWidth="1"/>
    <col min="15626" max="15626" width="19.85546875" customWidth="1"/>
    <col min="15627" max="15627" width="13.28515625" customWidth="1"/>
    <col min="15628" max="15628" width="8.42578125" customWidth="1"/>
    <col min="15629" max="15629" width="8.85546875" customWidth="1"/>
    <col min="15630" max="15630" width="10.7109375" customWidth="1"/>
    <col min="15631" max="15631" width="14.42578125" customWidth="1"/>
    <col min="15632" max="15632" width="13.42578125" customWidth="1"/>
    <col min="15633" max="15633" width="14.85546875" customWidth="1"/>
    <col min="15634" max="15634" width="11.7109375" customWidth="1"/>
    <col min="15635" max="15635" width="11.140625" customWidth="1"/>
    <col min="15636" max="15637" width="10" customWidth="1"/>
    <col min="15638" max="15639" width="10.28515625" customWidth="1"/>
    <col min="15640" max="15647" width="9" customWidth="1"/>
    <col min="15648" max="15648" width="13.140625" customWidth="1"/>
    <col min="15649" max="15649" width="13.28515625" customWidth="1"/>
    <col min="15650" max="15650" width="13" customWidth="1"/>
    <col min="15651" max="15651" width="13.140625" customWidth="1"/>
    <col min="15652" max="15652" width="12.7109375" customWidth="1"/>
    <col min="15653" max="15653" width="13.5703125" customWidth="1"/>
    <col min="15654" max="15654" width="14.140625" customWidth="1"/>
    <col min="15655" max="15655" width="12.140625" customWidth="1"/>
    <col min="15656" max="15656" width="11.85546875" customWidth="1"/>
    <col min="15657" max="15657" width="16" customWidth="1"/>
    <col min="15658" max="15658" width="10.7109375" customWidth="1"/>
    <col min="15659" max="15659" width="15.140625" customWidth="1"/>
    <col min="15660" max="15660" width="9.42578125" customWidth="1"/>
    <col min="15661" max="15661" width="9.140625" customWidth="1"/>
    <col min="15662" max="15663" width="9" customWidth="1"/>
    <col min="15664" max="15664" width="24.5703125" customWidth="1"/>
    <col min="15665" max="15665" width="75.5703125" customWidth="1"/>
    <col min="15666" max="15666" width="8" customWidth="1"/>
    <col min="15667" max="15667" width="8.5703125" customWidth="1"/>
    <col min="15668" max="15668" width="17" customWidth="1"/>
    <col min="15669" max="15669" width="44.5703125" customWidth="1"/>
    <col min="15670" max="15670" width="34" customWidth="1"/>
    <col min="15671" max="15671" width="9" customWidth="1"/>
    <col min="15672" max="15672" width="14.7109375" customWidth="1"/>
    <col min="15673" max="15673" width="21.28515625" customWidth="1"/>
    <col min="15674" max="15674" width="11.28515625" customWidth="1"/>
    <col min="15675" max="15675" width="19" customWidth="1"/>
    <col min="15676" max="15676" width="20.28515625" customWidth="1"/>
    <col min="15677" max="15677" width="40.140625" customWidth="1"/>
    <col min="15678" max="15678" width="11.85546875" customWidth="1"/>
    <col min="15679" max="15679" width="11.28515625" customWidth="1"/>
    <col min="15680" max="15681" width="9" customWidth="1"/>
    <col min="15682" max="15682" width="21.7109375" customWidth="1"/>
    <col min="15683" max="15683" width="18.85546875" customWidth="1"/>
    <col min="15684" max="15684" width="41.5703125" customWidth="1"/>
    <col min="15865" max="15865" width="5.85546875" customWidth="1"/>
    <col min="15866" max="15866" width="6.140625" customWidth="1"/>
    <col min="15867" max="15867" width="21.5703125" customWidth="1"/>
    <col min="15868" max="15870" width="6.85546875" customWidth="1"/>
    <col min="15871" max="15872" width="7.42578125" customWidth="1"/>
    <col min="15873" max="15873" width="13.42578125" customWidth="1"/>
    <col min="15874" max="15874" width="13.28515625" customWidth="1"/>
    <col min="15875" max="15876" width="5.140625" customWidth="1"/>
    <col min="15877" max="15877" width="7.28515625" customWidth="1"/>
    <col min="15878" max="15878" width="13.140625" customWidth="1"/>
    <col min="15879" max="15879" width="38.5703125" customWidth="1"/>
    <col min="15880" max="15880" width="13.28515625" customWidth="1"/>
    <col min="15881" max="15881" width="23.5703125" customWidth="1"/>
    <col min="15882" max="15882" width="19.85546875" customWidth="1"/>
    <col min="15883" max="15883" width="13.28515625" customWidth="1"/>
    <col min="15884" max="15884" width="8.42578125" customWidth="1"/>
    <col min="15885" max="15885" width="8.85546875" customWidth="1"/>
    <col min="15886" max="15886" width="10.7109375" customWidth="1"/>
    <col min="15887" max="15887" width="14.42578125" customWidth="1"/>
    <col min="15888" max="15888" width="13.42578125" customWidth="1"/>
    <col min="15889" max="15889" width="14.85546875" customWidth="1"/>
    <col min="15890" max="15890" width="11.7109375" customWidth="1"/>
    <col min="15891" max="15891" width="11.140625" customWidth="1"/>
    <col min="15892" max="15893" width="10" customWidth="1"/>
    <col min="15894" max="15895" width="10.28515625" customWidth="1"/>
    <col min="15896" max="15903" width="9" customWidth="1"/>
    <col min="15904" max="15904" width="13.140625" customWidth="1"/>
    <col min="15905" max="15905" width="13.28515625" customWidth="1"/>
    <col min="15906" max="15906" width="13" customWidth="1"/>
    <col min="15907" max="15907" width="13.140625" customWidth="1"/>
    <col min="15908" max="15908" width="12.7109375" customWidth="1"/>
    <col min="15909" max="15909" width="13.5703125" customWidth="1"/>
    <col min="15910" max="15910" width="14.140625" customWidth="1"/>
    <col min="15911" max="15911" width="12.140625" customWidth="1"/>
    <col min="15912" max="15912" width="11.85546875" customWidth="1"/>
    <col min="15913" max="15913" width="16" customWidth="1"/>
    <col min="15914" max="15914" width="10.7109375" customWidth="1"/>
    <col min="15915" max="15915" width="15.140625" customWidth="1"/>
    <col min="15916" max="15916" width="9.42578125" customWidth="1"/>
    <col min="15917" max="15917" width="9.140625" customWidth="1"/>
    <col min="15918" max="15919" width="9" customWidth="1"/>
    <col min="15920" max="15920" width="24.5703125" customWidth="1"/>
    <col min="15921" max="15921" width="75.5703125" customWidth="1"/>
    <col min="15922" max="15922" width="8" customWidth="1"/>
    <col min="15923" max="15923" width="8.5703125" customWidth="1"/>
    <col min="15924" max="15924" width="17" customWidth="1"/>
    <col min="15925" max="15925" width="44.5703125" customWidth="1"/>
    <col min="15926" max="15926" width="34" customWidth="1"/>
    <col min="15927" max="15927" width="9" customWidth="1"/>
    <col min="15928" max="15928" width="14.7109375" customWidth="1"/>
    <col min="15929" max="15929" width="21.28515625" customWidth="1"/>
    <col min="15930" max="15930" width="11.28515625" customWidth="1"/>
    <col min="15931" max="15931" width="19" customWidth="1"/>
    <col min="15932" max="15932" width="20.28515625" customWidth="1"/>
    <col min="15933" max="15933" width="40.140625" customWidth="1"/>
    <col min="15934" max="15934" width="11.85546875" customWidth="1"/>
    <col min="15935" max="15935" width="11.28515625" customWidth="1"/>
    <col min="15936" max="15937" width="9" customWidth="1"/>
    <col min="15938" max="15938" width="21.7109375" customWidth="1"/>
    <col min="15939" max="15939" width="18.85546875" customWidth="1"/>
    <col min="15940" max="15940" width="41.5703125" customWidth="1"/>
    <col min="16121" max="16121" width="5.85546875" customWidth="1"/>
    <col min="16122" max="16122" width="6.140625" customWidth="1"/>
    <col min="16123" max="16123" width="21.5703125" customWidth="1"/>
    <col min="16124" max="16126" width="6.85546875" customWidth="1"/>
    <col min="16127" max="16128" width="7.42578125" customWidth="1"/>
    <col min="16129" max="16129" width="13.42578125" customWidth="1"/>
    <col min="16130" max="16130" width="13.28515625" customWidth="1"/>
    <col min="16131" max="16132" width="5.140625" customWidth="1"/>
    <col min="16133" max="16133" width="7.28515625" customWidth="1"/>
    <col min="16134" max="16134" width="13.140625" customWidth="1"/>
    <col min="16135" max="16135" width="38.5703125" customWidth="1"/>
    <col min="16136" max="16136" width="13.28515625" customWidth="1"/>
    <col min="16137" max="16137" width="23.5703125" customWidth="1"/>
    <col min="16138" max="16138" width="19.85546875" customWidth="1"/>
    <col min="16139" max="16139" width="13.28515625" customWidth="1"/>
    <col min="16140" max="16140" width="8.42578125" customWidth="1"/>
    <col min="16141" max="16141" width="8.85546875" customWidth="1"/>
    <col min="16142" max="16142" width="10.7109375" customWidth="1"/>
    <col min="16143" max="16143" width="14.42578125" customWidth="1"/>
    <col min="16144" max="16144" width="13.42578125" customWidth="1"/>
    <col min="16145" max="16145" width="14.85546875" customWidth="1"/>
    <col min="16146" max="16146" width="11.7109375" customWidth="1"/>
    <col min="16147" max="16147" width="11.140625" customWidth="1"/>
    <col min="16148" max="16149" width="10" customWidth="1"/>
    <col min="16150" max="16151" width="10.28515625" customWidth="1"/>
    <col min="16152" max="16159" width="9" customWidth="1"/>
    <col min="16160" max="16160" width="13.140625" customWidth="1"/>
    <col min="16161" max="16161" width="13.28515625" customWidth="1"/>
    <col min="16162" max="16162" width="13" customWidth="1"/>
    <col min="16163" max="16163" width="13.140625" customWidth="1"/>
    <col min="16164" max="16164" width="12.7109375" customWidth="1"/>
    <col min="16165" max="16165" width="13.5703125" customWidth="1"/>
    <col min="16166" max="16166" width="14.140625" customWidth="1"/>
    <col min="16167" max="16167" width="12.140625" customWidth="1"/>
    <col min="16168" max="16168" width="11.85546875" customWidth="1"/>
    <col min="16169" max="16169" width="16" customWidth="1"/>
    <col min="16170" max="16170" width="10.7109375" customWidth="1"/>
    <col min="16171" max="16171" width="15.140625" customWidth="1"/>
    <col min="16172" max="16172" width="9.42578125" customWidth="1"/>
    <col min="16173" max="16173" width="9.140625" customWidth="1"/>
    <col min="16174" max="16175" width="9" customWidth="1"/>
    <col min="16176" max="16176" width="24.5703125" customWidth="1"/>
    <col min="16177" max="16177" width="75.5703125" customWidth="1"/>
    <col min="16178" max="16178" width="8" customWidth="1"/>
    <col min="16179" max="16179" width="8.5703125" customWidth="1"/>
    <col min="16180" max="16180" width="17" customWidth="1"/>
    <col min="16181" max="16181" width="44.5703125" customWidth="1"/>
    <col min="16182" max="16182" width="34" customWidth="1"/>
    <col min="16183" max="16183" width="9" customWidth="1"/>
    <col min="16184" max="16184" width="14.7109375" customWidth="1"/>
    <col min="16185" max="16185" width="21.28515625" customWidth="1"/>
    <col min="16186" max="16186" width="11.28515625" customWidth="1"/>
    <col min="16187" max="16187" width="19" customWidth="1"/>
    <col min="16188" max="16188" width="20.28515625" customWidth="1"/>
    <col min="16189" max="16189" width="40.140625" customWidth="1"/>
    <col min="16190" max="16190" width="11.85546875" customWidth="1"/>
    <col min="16191" max="16191" width="11.28515625" customWidth="1"/>
    <col min="16192" max="16193" width="9" customWidth="1"/>
    <col min="16194" max="16194" width="21.7109375" customWidth="1"/>
    <col min="16195" max="16195" width="18.85546875" customWidth="1"/>
    <col min="16196" max="16196" width="41.5703125" customWidth="1"/>
  </cols>
  <sheetData>
    <row r="1" spans="1:248">
      <c r="Q1" s="249">
        <f>54/12</f>
        <v>4.5</v>
      </c>
      <c r="X1" s="4"/>
      <c r="Y1" s="4"/>
      <c r="AE1" s="4"/>
      <c r="AF1" s="3"/>
    </row>
    <row r="2" spans="1:248" ht="20.25" customHeight="1">
      <c r="G2" s="1">
        <v>2018</v>
      </c>
      <c r="X2" s="8"/>
      <c r="Y2" s="8"/>
      <c r="Z2" s="8"/>
      <c r="AA2" s="8"/>
      <c r="AB2" s="8"/>
      <c r="AC2" s="8"/>
      <c r="AD2" s="8"/>
      <c r="AE2" s="4"/>
      <c r="AF2" s="3"/>
    </row>
    <row r="3" spans="1:248" ht="51.75" customHeight="1">
      <c r="A3" s="9" t="s">
        <v>0</v>
      </c>
      <c r="B3" s="9" t="s">
        <v>0</v>
      </c>
      <c r="C3" s="9" t="s">
        <v>1</v>
      </c>
      <c r="D3" s="9" t="s">
        <v>2</v>
      </c>
      <c r="E3" s="9" t="s">
        <v>3</v>
      </c>
      <c r="F3" s="9" t="s">
        <v>4</v>
      </c>
      <c r="G3" s="9" t="s">
        <v>5</v>
      </c>
      <c r="H3" s="9" t="s">
        <v>6</v>
      </c>
      <c r="I3" s="9" t="s">
        <v>7</v>
      </c>
      <c r="J3" s="9" t="s">
        <v>8</v>
      </c>
      <c r="K3" s="9" t="s">
        <v>9</v>
      </c>
      <c r="L3" s="9" t="s">
        <v>10</v>
      </c>
      <c r="M3" s="9" t="s">
        <v>11</v>
      </c>
      <c r="N3" s="9" t="s">
        <v>12</v>
      </c>
      <c r="O3" s="9" t="s">
        <v>13</v>
      </c>
      <c r="P3" s="9" t="s">
        <v>14</v>
      </c>
      <c r="Q3" s="250" t="s">
        <v>15</v>
      </c>
      <c r="R3" s="9" t="s">
        <v>16</v>
      </c>
      <c r="S3" s="9" t="s">
        <v>17</v>
      </c>
      <c r="T3" s="9" t="s">
        <v>18</v>
      </c>
      <c r="U3" s="9" t="s">
        <v>19</v>
      </c>
      <c r="V3" s="10" t="s">
        <v>20</v>
      </c>
      <c r="W3" s="9" t="s">
        <v>21</v>
      </c>
      <c r="X3" s="11" t="s">
        <v>22</v>
      </c>
      <c r="Y3" s="11" t="s">
        <v>23</v>
      </c>
      <c r="Z3" s="11" t="s">
        <v>24</v>
      </c>
      <c r="AA3" s="11" t="s">
        <v>25</v>
      </c>
      <c r="AB3" s="11" t="s">
        <v>26</v>
      </c>
      <c r="AC3" s="11" t="s">
        <v>27</v>
      </c>
      <c r="AD3" s="11" t="s">
        <v>28</v>
      </c>
      <c r="AE3" s="12" t="s">
        <v>29</v>
      </c>
      <c r="AF3" s="10" t="s">
        <v>30</v>
      </c>
      <c r="AG3" s="10" t="s">
        <v>31</v>
      </c>
      <c r="AH3" s="10" t="s">
        <v>32</v>
      </c>
      <c r="AI3" s="10" t="s">
        <v>33</v>
      </c>
      <c r="AJ3" s="10" t="s">
        <v>34</v>
      </c>
      <c r="AK3" s="10" t="s">
        <v>35</v>
      </c>
      <c r="AL3" s="10" t="s">
        <v>36</v>
      </c>
      <c r="AM3" s="10" t="s">
        <v>37</v>
      </c>
      <c r="AN3" s="9" t="s">
        <v>38</v>
      </c>
      <c r="AO3" s="10" t="s">
        <v>39</v>
      </c>
      <c r="AP3" s="9" t="s">
        <v>40</v>
      </c>
      <c r="AQ3" s="10" t="s">
        <v>41</v>
      </c>
      <c r="AR3" s="9" t="s">
        <v>42</v>
      </c>
      <c r="AS3" s="9" t="s">
        <v>43</v>
      </c>
      <c r="AT3" s="9" t="s">
        <v>44</v>
      </c>
      <c r="AU3" s="9" t="s">
        <v>45</v>
      </c>
      <c r="AV3" s="9" t="s">
        <v>46</v>
      </c>
      <c r="AW3" s="9" t="s">
        <v>47</v>
      </c>
      <c r="AX3" s="9" t="s">
        <v>48</v>
      </c>
      <c r="AY3" s="9" t="s">
        <v>49</v>
      </c>
      <c r="AZ3" s="9" t="s">
        <v>50</v>
      </c>
      <c r="BA3" s="9" t="s">
        <v>51</v>
      </c>
      <c r="BB3" s="9" t="s">
        <v>52</v>
      </c>
      <c r="BC3" s="9" t="s">
        <v>53</v>
      </c>
      <c r="BD3" s="9" t="s">
        <v>54</v>
      </c>
      <c r="BE3" s="9" t="s">
        <v>55</v>
      </c>
      <c r="BF3" s="9" t="s">
        <v>56</v>
      </c>
      <c r="BG3" s="9" t="s">
        <v>57</v>
      </c>
      <c r="BH3" s="9" t="s">
        <v>58</v>
      </c>
      <c r="BI3" s="9" t="s">
        <v>59</v>
      </c>
      <c r="BJ3" s="9" t="s">
        <v>60</v>
      </c>
      <c r="BK3" s="9" t="s">
        <v>61</v>
      </c>
      <c r="BL3" s="9" t="s">
        <v>62</v>
      </c>
      <c r="BM3" s="9" t="s">
        <v>63</v>
      </c>
      <c r="BN3" s="9" t="s">
        <v>64</v>
      </c>
      <c r="BO3" s="13" t="s">
        <v>65</v>
      </c>
      <c r="BP3" s="9" t="s">
        <v>66</v>
      </c>
    </row>
    <row r="4" spans="1:248" ht="51">
      <c r="A4" s="14">
        <v>1</v>
      </c>
      <c r="B4" s="14">
        <v>1</v>
      </c>
      <c r="C4" s="15" t="s">
        <v>67</v>
      </c>
      <c r="D4" s="14">
        <v>3</v>
      </c>
      <c r="E4" s="14">
        <v>3</v>
      </c>
      <c r="F4" s="14">
        <v>1964</v>
      </c>
      <c r="G4" s="16">
        <f t="shared" ref="G4:G23" si="0">$G$2-F4</f>
        <v>54</v>
      </c>
      <c r="H4" s="16">
        <v>1</v>
      </c>
      <c r="I4" s="17" t="s">
        <v>68</v>
      </c>
      <c r="J4" s="17" t="s">
        <v>69</v>
      </c>
      <c r="K4" s="14">
        <v>16</v>
      </c>
      <c r="L4" s="14">
        <v>6</v>
      </c>
      <c r="M4" s="14">
        <v>2015</v>
      </c>
      <c r="N4" s="14" t="s">
        <v>70</v>
      </c>
      <c r="O4" s="14" t="s">
        <v>71</v>
      </c>
      <c r="P4" s="14" t="s">
        <v>70</v>
      </c>
      <c r="Q4" s="251" t="s">
        <v>72</v>
      </c>
      <c r="R4" s="18" t="s">
        <v>73</v>
      </c>
      <c r="S4" s="14" t="s">
        <v>74</v>
      </c>
      <c r="T4" s="14" t="s">
        <v>75</v>
      </c>
      <c r="U4" s="14" t="s">
        <v>76</v>
      </c>
      <c r="V4" s="19">
        <v>41829</v>
      </c>
      <c r="W4" s="14" t="s">
        <v>77</v>
      </c>
      <c r="X4" s="20" t="e">
        <f>SUM(#REF!)</f>
        <v>#REF!</v>
      </c>
      <c r="Y4" s="21" t="e">
        <f>#REF!-X4</f>
        <v>#REF!</v>
      </c>
      <c r="Z4" s="21">
        <v>2000000</v>
      </c>
      <c r="AA4" s="21" t="e">
        <f t="shared" ref="AA4:AA10" si="1">Y4-Z4-AB4-AC4-AD4</f>
        <v>#REF!</v>
      </c>
      <c r="AB4" s="21">
        <v>2000000</v>
      </c>
      <c r="AC4" s="21">
        <v>3000000</v>
      </c>
      <c r="AD4" s="21">
        <v>730000</v>
      </c>
      <c r="AE4" s="20" t="e">
        <f t="shared" ref="AE4:AE15" si="2">X4+Y4</f>
        <v>#REF!</v>
      </c>
      <c r="AF4" s="19">
        <v>41744</v>
      </c>
      <c r="AG4" s="19"/>
      <c r="AH4" s="19"/>
      <c r="AI4" s="19">
        <v>42370</v>
      </c>
      <c r="AJ4" s="19" t="s">
        <v>77</v>
      </c>
      <c r="AK4" s="19">
        <v>43101</v>
      </c>
      <c r="AL4" s="19" t="s">
        <v>78</v>
      </c>
      <c r="AM4" s="19"/>
      <c r="AN4" s="14" t="s">
        <v>79</v>
      </c>
      <c r="AO4" s="19">
        <v>42005</v>
      </c>
      <c r="AP4" s="14" t="s">
        <v>80</v>
      </c>
      <c r="AQ4" s="19">
        <v>42095</v>
      </c>
      <c r="AR4" s="14"/>
      <c r="AS4" s="17"/>
      <c r="AT4" s="18"/>
      <c r="AU4" s="18"/>
      <c r="AV4" s="18"/>
      <c r="AW4" s="18" t="s">
        <v>81</v>
      </c>
      <c r="AX4" s="18"/>
      <c r="AY4" s="18"/>
      <c r="AZ4" s="18"/>
      <c r="BA4" s="18"/>
      <c r="BB4" s="22" t="str">
        <f t="shared" ref="BB4:BB14" si="3">R4</f>
        <v>Tiến sĩ Quản lý y tế</v>
      </c>
      <c r="BC4" s="22" t="str">
        <f t="shared" ref="BC4:BC14" si="4">T4</f>
        <v>Tiến sĩ</v>
      </c>
      <c r="BD4" s="18" t="s">
        <v>82</v>
      </c>
      <c r="BE4" s="18" t="s">
        <v>83</v>
      </c>
      <c r="BF4" s="19">
        <v>42860</v>
      </c>
      <c r="BG4" s="18" t="s">
        <v>84</v>
      </c>
      <c r="BH4" s="18" t="s">
        <v>85</v>
      </c>
      <c r="BI4" s="18" t="s">
        <v>86</v>
      </c>
      <c r="BJ4" s="14" t="s">
        <v>87</v>
      </c>
      <c r="BK4" s="14" t="s">
        <v>88</v>
      </c>
      <c r="BL4" s="14"/>
      <c r="BM4" s="14"/>
      <c r="BN4" s="14" t="s">
        <v>89</v>
      </c>
      <c r="BO4" s="23" t="s">
        <v>90</v>
      </c>
      <c r="BP4" s="24"/>
    </row>
    <row r="5" spans="1:248" ht="38.25">
      <c r="A5" s="14">
        <f t="shared" ref="A5:A68" si="5">+A4+1</f>
        <v>2</v>
      </c>
      <c r="B5" s="14">
        <v>2</v>
      </c>
      <c r="C5" s="15" t="s">
        <v>91</v>
      </c>
      <c r="D5" s="14">
        <v>10</v>
      </c>
      <c r="E5" s="14">
        <v>11</v>
      </c>
      <c r="F5" s="14">
        <v>1964</v>
      </c>
      <c r="G5" s="16">
        <f t="shared" si="0"/>
        <v>54</v>
      </c>
      <c r="H5" s="16">
        <v>1</v>
      </c>
      <c r="I5" s="17" t="s">
        <v>92</v>
      </c>
      <c r="J5" s="17" t="s">
        <v>93</v>
      </c>
      <c r="K5" s="14">
        <v>25</v>
      </c>
      <c r="L5" s="14">
        <v>5</v>
      </c>
      <c r="M5" s="14">
        <v>2012</v>
      </c>
      <c r="N5" s="14" t="s">
        <v>70</v>
      </c>
      <c r="O5" s="14" t="s">
        <v>94</v>
      </c>
      <c r="P5" s="14" t="s">
        <v>70</v>
      </c>
      <c r="Q5" s="251" t="s">
        <v>72</v>
      </c>
      <c r="R5" s="18" t="s">
        <v>95</v>
      </c>
      <c r="S5" s="14" t="s">
        <v>96</v>
      </c>
      <c r="T5" s="14" t="s">
        <v>97</v>
      </c>
      <c r="U5" s="14" t="s">
        <v>98</v>
      </c>
      <c r="V5" s="25" t="s">
        <v>99</v>
      </c>
      <c r="W5" s="14" t="s">
        <v>77</v>
      </c>
      <c r="X5" s="20" t="e">
        <f>SUM(#REF!)</f>
        <v>#REF!</v>
      </c>
      <c r="Y5" s="21" t="e">
        <f>#REF!-X5</f>
        <v>#REF!</v>
      </c>
      <c r="Z5" s="21">
        <v>2000000</v>
      </c>
      <c r="AA5" s="21" t="e">
        <f t="shared" si="1"/>
        <v>#REF!</v>
      </c>
      <c r="AB5" s="21">
        <v>2000000</v>
      </c>
      <c r="AC5" s="21">
        <v>3000000</v>
      </c>
      <c r="AD5" s="21">
        <v>730000</v>
      </c>
      <c r="AE5" s="20" t="e">
        <f t="shared" si="2"/>
        <v>#REF!</v>
      </c>
      <c r="AF5" s="19">
        <v>41744</v>
      </c>
      <c r="AG5" s="19"/>
      <c r="AH5" s="19"/>
      <c r="AI5" s="19">
        <v>42370</v>
      </c>
      <c r="AJ5" s="19" t="s">
        <v>77</v>
      </c>
      <c r="AK5" s="19">
        <v>43101</v>
      </c>
      <c r="AL5" s="19" t="s">
        <v>78</v>
      </c>
      <c r="AM5" s="19"/>
      <c r="AN5" s="14" t="s">
        <v>100</v>
      </c>
      <c r="AO5" s="19">
        <v>41821</v>
      </c>
      <c r="AP5" s="14" t="s">
        <v>80</v>
      </c>
      <c r="AQ5" s="19">
        <v>42430</v>
      </c>
      <c r="AR5" s="14"/>
      <c r="AS5" s="17"/>
      <c r="AT5" s="18" t="s">
        <v>101</v>
      </c>
      <c r="AU5" s="18">
        <v>2011</v>
      </c>
      <c r="AV5" s="18" t="s">
        <v>102</v>
      </c>
      <c r="AW5" s="18" t="s">
        <v>103</v>
      </c>
      <c r="AX5" s="18" t="s">
        <v>104</v>
      </c>
      <c r="AY5" s="18"/>
      <c r="AZ5" s="18" t="s">
        <v>105</v>
      </c>
      <c r="BA5" s="18" t="s">
        <v>106</v>
      </c>
      <c r="BB5" s="22" t="str">
        <f t="shared" si="3"/>
        <v>Bác sĩ Chuyên khoa cấp II - Nội tổng hợp</v>
      </c>
      <c r="BC5" s="22" t="str">
        <f t="shared" si="4"/>
        <v>CKII</v>
      </c>
      <c r="BD5" s="26" t="s">
        <v>107</v>
      </c>
      <c r="BE5" s="27" t="s">
        <v>108</v>
      </c>
      <c r="BF5" s="27" t="s">
        <v>109</v>
      </c>
      <c r="BG5" s="18" t="s">
        <v>84</v>
      </c>
      <c r="BH5" s="18" t="s">
        <v>85</v>
      </c>
      <c r="BI5" s="18" t="s">
        <v>86</v>
      </c>
      <c r="BJ5" s="14" t="s">
        <v>87</v>
      </c>
      <c r="BK5" s="14" t="s">
        <v>88</v>
      </c>
      <c r="BL5" s="14"/>
      <c r="BM5" s="14"/>
      <c r="BN5" s="18" t="s">
        <v>110</v>
      </c>
      <c r="BO5" s="23" t="s">
        <v>111</v>
      </c>
      <c r="BP5" s="24"/>
    </row>
    <row r="6" spans="1:248" ht="38.25">
      <c r="A6" s="14">
        <f t="shared" si="5"/>
        <v>3</v>
      </c>
      <c r="B6" s="14">
        <v>3</v>
      </c>
      <c r="C6" s="15" t="s">
        <v>112</v>
      </c>
      <c r="D6" s="14">
        <v>30</v>
      </c>
      <c r="E6" s="14">
        <v>8</v>
      </c>
      <c r="F6" s="14">
        <v>1988</v>
      </c>
      <c r="G6" s="16">
        <f t="shared" si="0"/>
        <v>30</v>
      </c>
      <c r="H6" s="16">
        <v>1</v>
      </c>
      <c r="I6" s="17" t="s">
        <v>113</v>
      </c>
      <c r="J6" s="17" t="s">
        <v>114</v>
      </c>
      <c r="K6" s="14">
        <v>25</v>
      </c>
      <c r="L6" s="14">
        <v>5</v>
      </c>
      <c r="M6" s="14">
        <v>2017</v>
      </c>
      <c r="N6" s="14" t="s">
        <v>70</v>
      </c>
      <c r="O6" s="14" t="s">
        <v>115</v>
      </c>
      <c r="P6" s="14" t="s">
        <v>70</v>
      </c>
      <c r="Q6" s="251" t="s">
        <v>72</v>
      </c>
      <c r="R6" s="18" t="s">
        <v>116</v>
      </c>
      <c r="S6" s="14" t="s">
        <v>117</v>
      </c>
      <c r="T6" s="14" t="s">
        <v>118</v>
      </c>
      <c r="U6" s="14" t="s">
        <v>119</v>
      </c>
      <c r="V6" s="25">
        <v>41744</v>
      </c>
      <c r="W6" s="14" t="s">
        <v>77</v>
      </c>
      <c r="X6" s="20" t="e">
        <f>SUM(#REF!)</f>
        <v>#REF!</v>
      </c>
      <c r="Y6" s="21" t="e">
        <f>#REF!-X6</f>
        <v>#REF!</v>
      </c>
      <c r="Z6" s="21">
        <v>2000000</v>
      </c>
      <c r="AA6" s="21" t="e">
        <f t="shared" si="1"/>
        <v>#REF!</v>
      </c>
      <c r="AB6" s="21">
        <v>2000000</v>
      </c>
      <c r="AC6" s="21">
        <v>3000000</v>
      </c>
      <c r="AD6" s="21">
        <v>730000</v>
      </c>
      <c r="AE6" s="20" t="e">
        <f t="shared" si="2"/>
        <v>#REF!</v>
      </c>
      <c r="AF6" s="19">
        <v>41744</v>
      </c>
      <c r="AG6" s="19"/>
      <c r="AH6" s="19"/>
      <c r="AI6" s="19">
        <v>42370</v>
      </c>
      <c r="AJ6" s="19" t="s">
        <v>77</v>
      </c>
      <c r="AK6" s="19">
        <v>43101</v>
      </c>
      <c r="AL6" s="19" t="s">
        <v>78</v>
      </c>
      <c r="AM6" s="19"/>
      <c r="AN6" s="14" t="s">
        <v>120</v>
      </c>
      <c r="AO6" s="19">
        <v>41913</v>
      </c>
      <c r="AP6" s="14" t="s">
        <v>80</v>
      </c>
      <c r="AQ6" s="19">
        <v>42095</v>
      </c>
      <c r="AR6" s="14"/>
      <c r="AS6" s="17"/>
      <c r="AT6" s="18"/>
      <c r="AU6" s="18"/>
      <c r="AV6" s="18"/>
      <c r="AW6" s="18" t="s">
        <v>121</v>
      </c>
      <c r="AX6" s="18"/>
      <c r="AY6" s="18"/>
      <c r="AZ6" s="18"/>
      <c r="BA6" s="18"/>
      <c r="BB6" s="22" t="str">
        <f t="shared" si="3"/>
        <v>Thạc sĩ quản trị kinh doanh</v>
      </c>
      <c r="BC6" s="22" t="str">
        <f t="shared" si="4"/>
        <v>Thạc sĩ</v>
      </c>
      <c r="BD6" s="18" t="s">
        <v>122</v>
      </c>
      <c r="BE6" s="18"/>
      <c r="BF6" s="18"/>
      <c r="BG6" s="18"/>
      <c r="BH6" s="18"/>
      <c r="BI6" s="18"/>
      <c r="BJ6" s="14"/>
      <c r="BK6" s="14" t="s">
        <v>88</v>
      </c>
      <c r="BL6" s="14"/>
      <c r="BM6" s="14"/>
      <c r="BN6" s="14"/>
      <c r="BO6" s="23" t="s">
        <v>111</v>
      </c>
      <c r="BP6" s="24"/>
    </row>
    <row r="7" spans="1:248" ht="38.25">
      <c r="A7" s="14">
        <f t="shared" si="5"/>
        <v>4</v>
      </c>
      <c r="B7" s="14">
        <v>1</v>
      </c>
      <c r="C7" s="206" t="s">
        <v>123</v>
      </c>
      <c r="D7" s="14">
        <v>15</v>
      </c>
      <c r="E7" s="14">
        <v>10</v>
      </c>
      <c r="F7" s="14">
        <v>1968</v>
      </c>
      <c r="G7" s="16">
        <f t="shared" si="0"/>
        <v>50</v>
      </c>
      <c r="H7" s="16">
        <v>0</v>
      </c>
      <c r="I7" s="17" t="s">
        <v>124</v>
      </c>
      <c r="J7" s="17" t="s">
        <v>125</v>
      </c>
      <c r="K7" s="14">
        <v>30</v>
      </c>
      <c r="L7" s="14">
        <v>11</v>
      </c>
      <c r="M7" s="14">
        <v>2006</v>
      </c>
      <c r="N7" s="14" t="s">
        <v>126</v>
      </c>
      <c r="O7" s="14" t="s">
        <v>127</v>
      </c>
      <c r="P7" s="14" t="s">
        <v>126</v>
      </c>
      <c r="Q7" s="251" t="s">
        <v>128</v>
      </c>
      <c r="R7" s="28" t="s">
        <v>129</v>
      </c>
      <c r="S7" s="14" t="s">
        <v>130</v>
      </c>
      <c r="T7" s="14" t="s">
        <v>131</v>
      </c>
      <c r="U7" s="14">
        <v>1</v>
      </c>
      <c r="V7" s="25" t="s">
        <v>132</v>
      </c>
      <c r="W7" s="14" t="s">
        <v>77</v>
      </c>
      <c r="X7" s="20" t="e">
        <f>SUM(#REF!)</f>
        <v>#REF!</v>
      </c>
      <c r="Y7" s="21" t="e">
        <f>#REF!-X7</f>
        <v>#REF!</v>
      </c>
      <c r="Z7" s="21">
        <v>1800000</v>
      </c>
      <c r="AA7" s="21" t="e">
        <f t="shared" si="1"/>
        <v>#REF!</v>
      </c>
      <c r="AB7" s="21">
        <v>1800000</v>
      </c>
      <c r="AC7" s="21">
        <v>2500000</v>
      </c>
      <c r="AD7" s="21">
        <v>730000</v>
      </c>
      <c r="AE7" s="20" t="e">
        <f t="shared" si="2"/>
        <v>#REF!</v>
      </c>
      <c r="AF7" s="19" t="s">
        <v>133</v>
      </c>
      <c r="AG7" s="25"/>
      <c r="AH7" s="19">
        <v>42248</v>
      </c>
      <c r="AI7" s="19">
        <v>42370</v>
      </c>
      <c r="AJ7" s="19"/>
      <c r="AK7" s="19">
        <v>43101</v>
      </c>
      <c r="AL7" s="29" t="s">
        <v>78</v>
      </c>
      <c r="AM7" s="19"/>
      <c r="AN7" s="14" t="s">
        <v>134</v>
      </c>
      <c r="AO7" s="19">
        <v>42005</v>
      </c>
      <c r="AP7" s="14" t="s">
        <v>80</v>
      </c>
      <c r="AQ7" s="19">
        <v>41913</v>
      </c>
      <c r="AR7" s="14"/>
      <c r="AS7" s="17"/>
      <c r="AT7" s="18" t="s">
        <v>135</v>
      </c>
      <c r="AU7" s="18">
        <v>1993</v>
      </c>
      <c r="AV7" s="18" t="s">
        <v>136</v>
      </c>
      <c r="AW7" s="28" t="s">
        <v>137</v>
      </c>
      <c r="AX7" s="28" t="s">
        <v>104</v>
      </c>
      <c r="AY7" s="28" t="s">
        <v>138</v>
      </c>
      <c r="AZ7" s="18" t="s">
        <v>139</v>
      </c>
      <c r="BA7" s="18" t="s">
        <v>140</v>
      </c>
      <c r="BB7" s="22" t="str">
        <f t="shared" si="3"/>
        <v>Bác sĩ  Y khoa</v>
      </c>
      <c r="BC7" s="22" t="str">
        <f t="shared" si="4"/>
        <v>ĐH</v>
      </c>
      <c r="BD7" s="22" t="s">
        <v>141</v>
      </c>
      <c r="BE7" s="27" t="s">
        <v>142</v>
      </c>
      <c r="BF7" s="27" t="s">
        <v>109</v>
      </c>
      <c r="BG7" s="18" t="s">
        <v>84</v>
      </c>
      <c r="BH7" s="18" t="s">
        <v>85</v>
      </c>
      <c r="BI7" s="18" t="s">
        <v>143</v>
      </c>
      <c r="BJ7" s="14"/>
      <c r="BK7" s="14" t="s">
        <v>144</v>
      </c>
      <c r="BL7" s="14"/>
      <c r="BM7" s="14"/>
      <c r="BN7" s="18" t="s">
        <v>110</v>
      </c>
      <c r="BO7" s="14"/>
      <c r="BP7" s="30" t="s">
        <v>145</v>
      </c>
    </row>
    <row r="8" spans="1:248" ht="24" customHeight="1">
      <c r="A8" s="14">
        <f t="shared" si="5"/>
        <v>5</v>
      </c>
      <c r="B8" s="16">
        <v>2</v>
      </c>
      <c r="C8" s="136" t="s">
        <v>146</v>
      </c>
      <c r="D8" s="16">
        <v>13</v>
      </c>
      <c r="E8" s="16">
        <v>3</v>
      </c>
      <c r="F8" s="16">
        <v>1976</v>
      </c>
      <c r="G8" s="16">
        <f t="shared" si="0"/>
        <v>42</v>
      </c>
      <c r="H8" s="16">
        <v>0</v>
      </c>
      <c r="I8" s="32" t="s">
        <v>147</v>
      </c>
      <c r="J8" s="32" t="s">
        <v>148</v>
      </c>
      <c r="K8" s="16">
        <v>15</v>
      </c>
      <c r="L8" s="16">
        <v>12</v>
      </c>
      <c r="M8" s="16">
        <v>2000</v>
      </c>
      <c r="N8" s="16" t="s">
        <v>70</v>
      </c>
      <c r="O8" s="16" t="s">
        <v>149</v>
      </c>
      <c r="P8" s="16" t="s">
        <v>70</v>
      </c>
      <c r="Q8" s="150" t="s">
        <v>128</v>
      </c>
      <c r="R8" s="33" t="s">
        <v>150</v>
      </c>
      <c r="S8" s="16" t="s">
        <v>151</v>
      </c>
      <c r="T8" s="16" t="s">
        <v>152</v>
      </c>
      <c r="U8" s="16">
        <v>2</v>
      </c>
      <c r="V8" s="34">
        <v>41891</v>
      </c>
      <c r="W8" s="16" t="s">
        <v>77</v>
      </c>
      <c r="X8" s="20" t="e">
        <f>SUM(#REF!)</f>
        <v>#REF!</v>
      </c>
      <c r="Y8" s="21" t="e">
        <f>#REF!-X8</f>
        <v>#REF!</v>
      </c>
      <c r="Z8" s="21">
        <v>1600000</v>
      </c>
      <c r="AA8" s="21" t="e">
        <f t="shared" si="1"/>
        <v>#REF!</v>
      </c>
      <c r="AB8" s="21">
        <v>1600000</v>
      </c>
      <c r="AC8" s="21">
        <v>1600000</v>
      </c>
      <c r="AD8" s="21">
        <v>730000</v>
      </c>
      <c r="AE8" s="20" t="e">
        <f t="shared" si="2"/>
        <v>#REF!</v>
      </c>
      <c r="AF8" s="29" t="s">
        <v>153</v>
      </c>
      <c r="AG8" s="34"/>
      <c r="AH8" s="29">
        <v>42262</v>
      </c>
      <c r="AI8" s="29">
        <v>42370</v>
      </c>
      <c r="AJ8" s="29"/>
      <c r="AK8" s="29">
        <v>43101</v>
      </c>
      <c r="AL8" s="29" t="s">
        <v>78</v>
      </c>
      <c r="AM8" s="29"/>
      <c r="AN8" s="16" t="s">
        <v>154</v>
      </c>
      <c r="AO8" s="29">
        <v>42186</v>
      </c>
      <c r="AP8" s="16" t="s">
        <v>80</v>
      </c>
      <c r="AQ8" s="29">
        <v>42095</v>
      </c>
      <c r="AR8" s="16"/>
      <c r="AS8" s="32"/>
      <c r="AT8" s="22" t="s">
        <v>101</v>
      </c>
      <c r="AU8" s="22">
        <v>2014</v>
      </c>
      <c r="AV8" s="22" t="s">
        <v>155</v>
      </c>
      <c r="AW8" s="33"/>
      <c r="AX8" s="33" t="s">
        <v>104</v>
      </c>
      <c r="AY8" s="33" t="s">
        <v>138</v>
      </c>
      <c r="AZ8" s="22" t="s">
        <v>156</v>
      </c>
      <c r="BA8" s="22" t="s">
        <v>157</v>
      </c>
      <c r="BB8" s="22" t="str">
        <f t="shared" si="3"/>
        <v>Bác sĩ chuyên khoa cấp I - Da liễu</v>
      </c>
      <c r="BC8" s="22" t="str">
        <f t="shared" si="4"/>
        <v>CKI</v>
      </c>
      <c r="BD8" s="22" t="s">
        <v>158</v>
      </c>
      <c r="BE8" s="35" t="s">
        <v>159</v>
      </c>
      <c r="BF8" s="34">
        <v>41681</v>
      </c>
      <c r="BG8" s="22" t="s">
        <v>84</v>
      </c>
      <c r="BH8" s="22" t="s">
        <v>160</v>
      </c>
      <c r="BI8" s="22" t="s">
        <v>161</v>
      </c>
      <c r="BJ8" s="16"/>
      <c r="BK8" s="16"/>
      <c r="BL8" s="16"/>
      <c r="BM8" s="16"/>
      <c r="BN8" s="22" t="s">
        <v>110</v>
      </c>
      <c r="BO8" s="36"/>
      <c r="BP8" s="30" t="s">
        <v>145</v>
      </c>
    </row>
    <row r="9" spans="1:248" ht="25.5" customHeight="1">
      <c r="A9" s="14">
        <f t="shared" si="5"/>
        <v>6</v>
      </c>
      <c r="B9" s="16">
        <v>3</v>
      </c>
      <c r="C9" s="136" t="s">
        <v>162</v>
      </c>
      <c r="D9" s="16">
        <v>26</v>
      </c>
      <c r="E9" s="16">
        <v>1</v>
      </c>
      <c r="F9" s="16">
        <v>1964</v>
      </c>
      <c r="G9" s="16">
        <f t="shared" si="0"/>
        <v>54</v>
      </c>
      <c r="H9" s="16">
        <v>0</v>
      </c>
      <c r="I9" s="32" t="s">
        <v>163</v>
      </c>
      <c r="J9" s="32" t="s">
        <v>164</v>
      </c>
      <c r="K9" s="16">
        <v>27</v>
      </c>
      <c r="L9" s="16">
        <v>3</v>
      </c>
      <c r="M9" s="16">
        <v>2012</v>
      </c>
      <c r="N9" s="16" t="s">
        <v>165</v>
      </c>
      <c r="O9" s="16" t="s">
        <v>166</v>
      </c>
      <c r="P9" s="16" t="s">
        <v>165</v>
      </c>
      <c r="Q9" s="150" t="s">
        <v>128</v>
      </c>
      <c r="R9" s="33" t="s">
        <v>167</v>
      </c>
      <c r="S9" s="16" t="s">
        <v>151</v>
      </c>
      <c r="T9" s="16" t="s">
        <v>168</v>
      </c>
      <c r="U9" s="16">
        <v>3</v>
      </c>
      <c r="V9" s="34" t="s">
        <v>169</v>
      </c>
      <c r="W9" s="16" t="s">
        <v>77</v>
      </c>
      <c r="X9" s="20" t="e">
        <f>SUM(#REF!)</f>
        <v>#REF!</v>
      </c>
      <c r="Y9" s="21" t="e">
        <f>#REF!-X9</f>
        <v>#REF!</v>
      </c>
      <c r="Z9" s="21">
        <v>1500000</v>
      </c>
      <c r="AA9" s="21" t="e">
        <f t="shared" si="1"/>
        <v>#REF!</v>
      </c>
      <c r="AB9" s="21">
        <v>1500000</v>
      </c>
      <c r="AC9" s="21">
        <v>1500000</v>
      </c>
      <c r="AD9" s="21">
        <v>730000</v>
      </c>
      <c r="AE9" s="20" t="e">
        <f t="shared" si="2"/>
        <v>#REF!</v>
      </c>
      <c r="AF9" s="29" t="s">
        <v>169</v>
      </c>
      <c r="AG9" s="34">
        <v>41921</v>
      </c>
      <c r="AH9" s="29">
        <v>42286</v>
      </c>
      <c r="AI9" s="29">
        <v>42370</v>
      </c>
      <c r="AJ9" s="29"/>
      <c r="AK9" s="29">
        <v>43101</v>
      </c>
      <c r="AL9" s="29" t="s">
        <v>78</v>
      </c>
      <c r="AM9" s="29"/>
      <c r="AN9" s="16" t="s">
        <v>170</v>
      </c>
      <c r="AO9" s="29">
        <v>41974</v>
      </c>
      <c r="AP9" s="16" t="s">
        <v>80</v>
      </c>
      <c r="AQ9" s="29">
        <v>42401</v>
      </c>
      <c r="AR9" s="16"/>
      <c r="AS9" s="32"/>
      <c r="AT9" s="22" t="s">
        <v>171</v>
      </c>
      <c r="AU9" s="22">
        <v>1992</v>
      </c>
      <c r="AV9" s="22" t="s">
        <v>136</v>
      </c>
      <c r="AW9" s="33" t="s">
        <v>172</v>
      </c>
      <c r="AX9" s="33"/>
      <c r="AY9" s="33"/>
      <c r="AZ9" s="22"/>
      <c r="BA9" s="22" t="s">
        <v>173</v>
      </c>
      <c r="BB9" s="22" t="str">
        <f t="shared" si="3"/>
        <v>Bác sĩ Y khoa</v>
      </c>
      <c r="BC9" s="22" t="str">
        <f t="shared" si="4"/>
        <v>BS.ĐH</v>
      </c>
      <c r="BD9" s="22" t="s">
        <v>141</v>
      </c>
      <c r="BE9" s="35" t="s">
        <v>174</v>
      </c>
      <c r="BF9" s="35" t="s">
        <v>175</v>
      </c>
      <c r="BG9" s="22" t="s">
        <v>176</v>
      </c>
      <c r="BH9" s="22" t="s">
        <v>160</v>
      </c>
      <c r="BI9" s="22" t="s">
        <v>177</v>
      </c>
      <c r="BJ9" s="16"/>
      <c r="BK9" s="16"/>
      <c r="BL9" s="16"/>
      <c r="BM9" s="16"/>
      <c r="BN9" s="22" t="s">
        <v>110</v>
      </c>
      <c r="BO9" s="36"/>
      <c r="BP9" s="30" t="s">
        <v>145</v>
      </c>
    </row>
    <row r="10" spans="1:248" s="38" customFormat="1" ht="25.5">
      <c r="A10" s="14">
        <f t="shared" si="5"/>
        <v>7</v>
      </c>
      <c r="B10" s="16">
        <v>4</v>
      </c>
      <c r="C10" s="136" t="s">
        <v>178</v>
      </c>
      <c r="D10" s="16">
        <v>23</v>
      </c>
      <c r="E10" s="16">
        <v>6</v>
      </c>
      <c r="F10" s="16">
        <v>1986</v>
      </c>
      <c r="G10" s="16">
        <f t="shared" si="0"/>
        <v>32</v>
      </c>
      <c r="H10" s="16">
        <v>0</v>
      </c>
      <c r="I10" s="32" t="s">
        <v>179</v>
      </c>
      <c r="J10" s="32" t="s">
        <v>180</v>
      </c>
      <c r="K10" s="16">
        <v>14</v>
      </c>
      <c r="L10" s="16">
        <v>12</v>
      </c>
      <c r="M10" s="16">
        <v>2010</v>
      </c>
      <c r="N10" s="16" t="s">
        <v>70</v>
      </c>
      <c r="O10" s="16" t="s">
        <v>181</v>
      </c>
      <c r="P10" s="16" t="s">
        <v>70</v>
      </c>
      <c r="Q10" s="150" t="s">
        <v>128</v>
      </c>
      <c r="R10" s="33" t="s">
        <v>150</v>
      </c>
      <c r="S10" s="16" t="s">
        <v>151</v>
      </c>
      <c r="T10" s="16" t="s">
        <v>152</v>
      </c>
      <c r="U10" s="16">
        <v>6</v>
      </c>
      <c r="V10" s="29">
        <v>42282</v>
      </c>
      <c r="W10" s="16" t="s">
        <v>182</v>
      </c>
      <c r="X10" s="37" t="e">
        <f>SUM(#REF!)</f>
        <v>#REF!</v>
      </c>
      <c r="Y10" s="21" t="e">
        <f>#REF!-X10</f>
        <v>#REF!</v>
      </c>
      <c r="Z10" s="21">
        <v>1600000</v>
      </c>
      <c r="AA10" s="21" t="e">
        <f t="shared" si="1"/>
        <v>#REF!</v>
      </c>
      <c r="AB10" s="21">
        <v>1600000</v>
      </c>
      <c r="AC10" s="21">
        <v>1600000</v>
      </c>
      <c r="AD10" s="21">
        <v>730000</v>
      </c>
      <c r="AE10" s="37" t="e">
        <f t="shared" si="2"/>
        <v>#REF!</v>
      </c>
      <c r="AF10" s="29">
        <v>42282</v>
      </c>
      <c r="AG10" s="29"/>
      <c r="AH10" s="29">
        <v>42338</v>
      </c>
      <c r="AI10" s="29">
        <v>42370</v>
      </c>
      <c r="AJ10" s="29">
        <v>42736</v>
      </c>
      <c r="AK10" s="29"/>
      <c r="AL10" s="29">
        <v>43555</v>
      </c>
      <c r="AM10" s="29"/>
      <c r="AN10" s="32" t="s">
        <v>183</v>
      </c>
      <c r="AO10" s="29">
        <v>42339</v>
      </c>
      <c r="AP10" s="16" t="s">
        <v>80</v>
      </c>
      <c r="AQ10" s="29">
        <v>42614</v>
      </c>
      <c r="AR10" s="16"/>
      <c r="AS10" s="32"/>
      <c r="AT10" s="22" t="s">
        <v>184</v>
      </c>
      <c r="AU10" s="22" t="s">
        <v>185</v>
      </c>
      <c r="AV10" s="22" t="s">
        <v>186</v>
      </c>
      <c r="AW10" s="33" t="s">
        <v>187</v>
      </c>
      <c r="AX10" s="33" t="s">
        <v>104</v>
      </c>
      <c r="AY10" s="33" t="s">
        <v>138</v>
      </c>
      <c r="AZ10" s="22" t="s">
        <v>188</v>
      </c>
      <c r="BA10" s="22" t="s">
        <v>189</v>
      </c>
      <c r="BB10" s="22" t="str">
        <f t="shared" si="3"/>
        <v>Bác sĩ chuyên khoa cấp I - Da liễu</v>
      </c>
      <c r="BC10" s="22" t="str">
        <f t="shared" si="4"/>
        <v>CKI</v>
      </c>
      <c r="BD10" s="22" t="s">
        <v>158</v>
      </c>
      <c r="BE10" s="35" t="s">
        <v>190</v>
      </c>
      <c r="BF10" s="34">
        <v>42507</v>
      </c>
      <c r="BG10" s="22" t="s">
        <v>84</v>
      </c>
      <c r="BH10" s="22" t="s">
        <v>160</v>
      </c>
      <c r="BI10" s="22" t="s">
        <v>161</v>
      </c>
      <c r="BJ10" s="16"/>
      <c r="BK10" s="16"/>
      <c r="BL10" s="16"/>
      <c r="BM10" s="16"/>
      <c r="BN10" s="22" t="s">
        <v>191</v>
      </c>
      <c r="BO10" s="36"/>
      <c r="BP10" s="3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row>
    <row r="11" spans="1:248" s="38" customFormat="1" ht="25.5">
      <c r="A11" s="14">
        <f t="shared" si="5"/>
        <v>8</v>
      </c>
      <c r="B11" s="16">
        <v>5</v>
      </c>
      <c r="C11" s="136" t="s">
        <v>192</v>
      </c>
      <c r="D11" s="16">
        <v>15</v>
      </c>
      <c r="E11" s="16">
        <v>7</v>
      </c>
      <c r="F11" s="16">
        <v>1958</v>
      </c>
      <c r="G11" s="16">
        <f t="shared" si="0"/>
        <v>60</v>
      </c>
      <c r="H11" s="16">
        <v>0</v>
      </c>
      <c r="I11" s="32" t="s">
        <v>193</v>
      </c>
      <c r="J11" s="32" t="s">
        <v>194</v>
      </c>
      <c r="K11" s="16">
        <v>27</v>
      </c>
      <c r="L11" s="16">
        <v>11</v>
      </c>
      <c r="M11" s="16">
        <v>2008</v>
      </c>
      <c r="N11" s="16" t="s">
        <v>70</v>
      </c>
      <c r="O11" s="16" t="s">
        <v>195</v>
      </c>
      <c r="P11" s="16" t="s">
        <v>70</v>
      </c>
      <c r="Q11" s="150" t="s">
        <v>128</v>
      </c>
      <c r="R11" s="33" t="s">
        <v>196</v>
      </c>
      <c r="S11" s="16" t="s">
        <v>151</v>
      </c>
      <c r="T11" s="16" t="s">
        <v>152</v>
      </c>
      <c r="U11" s="16">
        <v>8</v>
      </c>
      <c r="V11" s="29">
        <v>42559</v>
      </c>
      <c r="W11" s="16" t="s">
        <v>197</v>
      </c>
      <c r="X11" s="20" t="e">
        <f>SUM(#REF!)</f>
        <v>#REF!</v>
      </c>
      <c r="Y11" s="21" t="e">
        <f>#REF!-X11</f>
        <v>#REF!</v>
      </c>
      <c r="Z11" s="37"/>
      <c r="AA11" s="37"/>
      <c r="AB11" s="37"/>
      <c r="AC11" s="37"/>
      <c r="AD11" s="37"/>
      <c r="AE11" s="20" t="e">
        <f t="shared" si="2"/>
        <v>#REF!</v>
      </c>
      <c r="AF11" s="29">
        <v>42559</v>
      </c>
      <c r="AG11" s="29"/>
      <c r="AH11" s="29"/>
      <c r="AI11" s="29">
        <v>42614</v>
      </c>
      <c r="AJ11" s="29">
        <v>42979</v>
      </c>
      <c r="AK11" s="29">
        <v>43344</v>
      </c>
      <c r="AL11" s="29"/>
      <c r="AM11" s="29">
        <v>44074</v>
      </c>
      <c r="AN11" s="32"/>
      <c r="AO11" s="29"/>
      <c r="AP11" s="16"/>
      <c r="AQ11" s="29">
        <v>41913</v>
      </c>
      <c r="AR11" s="16"/>
      <c r="AS11" s="32"/>
      <c r="AT11" s="22" t="s">
        <v>101</v>
      </c>
      <c r="AU11" s="22">
        <v>2002</v>
      </c>
      <c r="AV11" s="22" t="s">
        <v>198</v>
      </c>
      <c r="AW11" s="33" t="s">
        <v>199</v>
      </c>
      <c r="AX11" s="33"/>
      <c r="AY11" s="33"/>
      <c r="AZ11" s="22" t="s">
        <v>200</v>
      </c>
      <c r="BA11" s="22" t="s">
        <v>201</v>
      </c>
      <c r="BB11" s="22" t="str">
        <f t="shared" si="3"/>
        <v>Bác sĩ chuyên khoa cấp I - Nội chung</v>
      </c>
      <c r="BC11" s="22" t="str">
        <f t="shared" si="4"/>
        <v>CKI</v>
      </c>
      <c r="BD11" s="22" t="s">
        <v>158</v>
      </c>
      <c r="BE11" s="35" t="s">
        <v>202</v>
      </c>
      <c r="BF11" s="34">
        <v>41744</v>
      </c>
      <c r="BG11" s="22" t="s">
        <v>84</v>
      </c>
      <c r="BH11" s="22" t="s">
        <v>160</v>
      </c>
      <c r="BI11" s="22" t="s">
        <v>86</v>
      </c>
      <c r="BJ11" s="16"/>
      <c r="BK11" s="16"/>
      <c r="BL11" s="16"/>
      <c r="BM11" s="16"/>
      <c r="BN11" s="22" t="s">
        <v>203</v>
      </c>
      <c r="BO11" s="36"/>
      <c r="BP11" s="30" t="s">
        <v>145</v>
      </c>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row>
    <row r="12" spans="1:248" ht="25.5">
      <c r="A12" s="14">
        <f t="shared" si="5"/>
        <v>9</v>
      </c>
      <c r="B12" s="16">
        <v>6</v>
      </c>
      <c r="C12" s="175" t="s">
        <v>204</v>
      </c>
      <c r="D12" s="16">
        <v>2</v>
      </c>
      <c r="E12" s="16">
        <v>8</v>
      </c>
      <c r="F12" s="16">
        <v>1984</v>
      </c>
      <c r="G12" s="16">
        <f t="shared" si="0"/>
        <v>34</v>
      </c>
      <c r="H12" s="16">
        <v>0</v>
      </c>
      <c r="I12" s="40" t="s">
        <v>205</v>
      </c>
      <c r="J12" s="40" t="s">
        <v>206</v>
      </c>
      <c r="K12" s="16">
        <v>18</v>
      </c>
      <c r="L12" s="16">
        <v>5</v>
      </c>
      <c r="M12" s="16">
        <v>2007</v>
      </c>
      <c r="N12" s="22" t="s">
        <v>207</v>
      </c>
      <c r="O12" s="22" t="s">
        <v>208</v>
      </c>
      <c r="P12" s="22" t="s">
        <v>207</v>
      </c>
      <c r="Q12" s="150" t="s">
        <v>128</v>
      </c>
      <c r="R12" s="33" t="s">
        <v>209</v>
      </c>
      <c r="S12" s="16" t="s">
        <v>151</v>
      </c>
      <c r="T12" s="16" t="s">
        <v>168</v>
      </c>
      <c r="U12" s="16">
        <v>487</v>
      </c>
      <c r="V12" s="29">
        <v>42917</v>
      </c>
      <c r="W12" s="16" t="s">
        <v>210</v>
      </c>
      <c r="X12" s="20" t="e">
        <f>SUM(#REF!)</f>
        <v>#REF!</v>
      </c>
      <c r="Y12" s="21" t="e">
        <f>#REF!-X12</f>
        <v>#REF!</v>
      </c>
      <c r="Z12" s="21">
        <v>1500000</v>
      </c>
      <c r="AA12" s="21" t="e">
        <f>Y12-Z12-AB12-AC12-AD12</f>
        <v>#REF!</v>
      </c>
      <c r="AB12" s="21">
        <v>1500000</v>
      </c>
      <c r="AC12" s="21">
        <v>1500000</v>
      </c>
      <c r="AD12" s="21">
        <v>730000</v>
      </c>
      <c r="AE12" s="20" t="e">
        <f t="shared" si="2"/>
        <v>#REF!</v>
      </c>
      <c r="AF12" s="29">
        <v>42914</v>
      </c>
      <c r="AG12" s="29"/>
      <c r="AH12" s="29"/>
      <c r="AI12" s="29"/>
      <c r="AJ12" s="29">
        <v>42979</v>
      </c>
      <c r="AK12" s="29">
        <v>43344</v>
      </c>
      <c r="AL12" s="29"/>
      <c r="AM12" s="29">
        <v>44074</v>
      </c>
      <c r="AN12" s="32"/>
      <c r="AO12" s="29">
        <v>42979</v>
      </c>
      <c r="AP12" s="16"/>
      <c r="AQ12" s="29">
        <v>42979</v>
      </c>
      <c r="AR12" s="16"/>
      <c r="AS12" s="32"/>
      <c r="AT12" s="22" t="s">
        <v>211</v>
      </c>
      <c r="AU12" s="22">
        <v>2014</v>
      </c>
      <c r="AV12" s="22" t="s">
        <v>212</v>
      </c>
      <c r="AW12" s="33"/>
      <c r="AX12" s="33"/>
      <c r="AY12" s="33"/>
      <c r="AZ12" s="22"/>
      <c r="BA12" s="22"/>
      <c r="BB12" s="22" t="str">
        <f t="shared" si="3"/>
        <v>Bác sĩ Y đa khoa</v>
      </c>
      <c r="BC12" s="22" t="str">
        <f t="shared" si="4"/>
        <v>BS.ĐH</v>
      </c>
      <c r="BD12" s="22" t="s">
        <v>141</v>
      </c>
      <c r="BE12" s="35" t="s">
        <v>213</v>
      </c>
      <c r="BF12" s="34">
        <v>42681</v>
      </c>
      <c r="BG12" s="22" t="s">
        <v>214</v>
      </c>
      <c r="BH12" s="22" t="s">
        <v>160</v>
      </c>
      <c r="BI12" s="22" t="s">
        <v>215</v>
      </c>
      <c r="BJ12" s="16"/>
      <c r="BK12" s="16"/>
      <c r="BL12" s="16"/>
      <c r="BM12" s="16"/>
      <c r="BN12" s="22" t="s">
        <v>89</v>
      </c>
      <c r="BO12" s="36" t="s">
        <v>216</v>
      </c>
      <c r="BP12" s="30" t="s">
        <v>145</v>
      </c>
    </row>
    <row r="13" spans="1:248" ht="25.5">
      <c r="A13" s="14">
        <f t="shared" si="5"/>
        <v>10</v>
      </c>
      <c r="B13" s="16">
        <v>7</v>
      </c>
      <c r="C13" s="136" t="s">
        <v>217</v>
      </c>
      <c r="D13" s="16">
        <v>10</v>
      </c>
      <c r="E13" s="16">
        <v>4</v>
      </c>
      <c r="F13" s="16">
        <v>1980</v>
      </c>
      <c r="G13" s="16">
        <f t="shared" si="0"/>
        <v>38</v>
      </c>
      <c r="H13" s="16">
        <v>0</v>
      </c>
      <c r="I13" s="32" t="s">
        <v>218</v>
      </c>
      <c r="J13" s="32" t="s">
        <v>219</v>
      </c>
      <c r="K13" s="16">
        <v>24</v>
      </c>
      <c r="L13" s="16">
        <v>12</v>
      </c>
      <c r="M13" s="16">
        <v>2011</v>
      </c>
      <c r="N13" s="16" t="s">
        <v>70</v>
      </c>
      <c r="O13" s="16" t="s">
        <v>220</v>
      </c>
      <c r="P13" s="16" t="s">
        <v>70</v>
      </c>
      <c r="Q13" s="150" t="s">
        <v>128</v>
      </c>
      <c r="R13" s="33" t="s">
        <v>221</v>
      </c>
      <c r="S13" s="16" t="s">
        <v>151</v>
      </c>
      <c r="T13" s="16" t="s">
        <v>118</v>
      </c>
      <c r="U13" s="16" t="s">
        <v>222</v>
      </c>
      <c r="V13" s="29">
        <v>42186</v>
      </c>
      <c r="W13" s="16" t="s">
        <v>210</v>
      </c>
      <c r="X13" s="20" t="e">
        <f>SUM(#REF!)</f>
        <v>#REF!</v>
      </c>
      <c r="Y13" s="21" t="e">
        <f>#REF!-X13</f>
        <v>#REF!</v>
      </c>
      <c r="Z13" s="21">
        <v>1600000</v>
      </c>
      <c r="AA13" s="21" t="e">
        <f>Y13-Z13-AB13-AC13-AD13</f>
        <v>#REF!</v>
      </c>
      <c r="AB13" s="21">
        <v>1600000</v>
      </c>
      <c r="AC13" s="21">
        <v>1600000</v>
      </c>
      <c r="AD13" s="21">
        <v>730000</v>
      </c>
      <c r="AE13" s="20" t="e">
        <f t="shared" si="2"/>
        <v>#REF!</v>
      </c>
      <c r="AF13" s="29">
        <v>42186</v>
      </c>
      <c r="AG13" s="34"/>
      <c r="AH13" s="29">
        <v>42247</v>
      </c>
      <c r="AI13" s="29">
        <v>42370</v>
      </c>
      <c r="AJ13" s="29">
        <v>42736</v>
      </c>
      <c r="AK13" s="29"/>
      <c r="AL13" s="29">
        <v>43466</v>
      </c>
      <c r="AM13" s="29"/>
      <c r="AN13" s="32" t="s">
        <v>223</v>
      </c>
      <c r="AO13" s="29">
        <v>42248</v>
      </c>
      <c r="AP13" s="16" t="s">
        <v>80</v>
      </c>
      <c r="AQ13" s="29">
        <v>41913</v>
      </c>
      <c r="AR13" s="16"/>
      <c r="AS13" s="32"/>
      <c r="AT13" s="22"/>
      <c r="AU13" s="22">
        <v>2011</v>
      </c>
      <c r="AV13" s="41" t="s">
        <v>224</v>
      </c>
      <c r="AW13" s="33" t="s">
        <v>225</v>
      </c>
      <c r="AX13" s="33" t="s">
        <v>226</v>
      </c>
      <c r="AY13" s="33" t="s">
        <v>138</v>
      </c>
      <c r="AZ13" s="29" t="s">
        <v>227</v>
      </c>
      <c r="BA13" s="22" t="s">
        <v>228</v>
      </c>
      <c r="BB13" s="22" t="str">
        <f t="shared" si="3"/>
        <v>Thạc sĩ, Bác sĩ - Nhi khoa</v>
      </c>
      <c r="BC13" s="22" t="str">
        <f t="shared" si="4"/>
        <v>Thạc sĩ</v>
      </c>
      <c r="BD13" s="22" t="s">
        <v>122</v>
      </c>
      <c r="BE13" s="35" t="s">
        <v>229</v>
      </c>
      <c r="BF13" s="34">
        <v>42559</v>
      </c>
      <c r="BG13" s="22" t="s">
        <v>84</v>
      </c>
      <c r="BH13" s="22" t="s">
        <v>85</v>
      </c>
      <c r="BI13" s="22" t="s">
        <v>230</v>
      </c>
      <c r="BJ13" s="16"/>
      <c r="BK13" s="16"/>
      <c r="BL13" s="16"/>
      <c r="BM13" s="16"/>
      <c r="BN13" s="22" t="s">
        <v>191</v>
      </c>
      <c r="BO13" s="36" t="s">
        <v>231</v>
      </c>
      <c r="BP13" s="30" t="s">
        <v>145</v>
      </c>
    </row>
    <row r="14" spans="1:248" s="38" customFormat="1" ht="22.5" customHeight="1">
      <c r="A14" s="14">
        <f t="shared" si="5"/>
        <v>11</v>
      </c>
      <c r="B14" s="16">
        <v>8</v>
      </c>
      <c r="C14" s="175" t="s">
        <v>232</v>
      </c>
      <c r="D14" s="16">
        <v>11</v>
      </c>
      <c r="E14" s="16">
        <v>10</v>
      </c>
      <c r="F14" s="16">
        <v>1984</v>
      </c>
      <c r="G14" s="16">
        <f t="shared" si="0"/>
        <v>34</v>
      </c>
      <c r="H14" s="16">
        <v>1</v>
      </c>
      <c r="I14" s="40" t="s">
        <v>233</v>
      </c>
      <c r="J14" s="40" t="s">
        <v>234</v>
      </c>
      <c r="K14" s="16">
        <v>6</v>
      </c>
      <c r="L14" s="16">
        <v>3</v>
      </c>
      <c r="M14" s="16">
        <v>2012</v>
      </c>
      <c r="N14" s="22" t="s">
        <v>235</v>
      </c>
      <c r="O14" s="22" t="s">
        <v>236</v>
      </c>
      <c r="P14" s="22" t="s">
        <v>235</v>
      </c>
      <c r="Q14" s="150" t="s">
        <v>128</v>
      </c>
      <c r="R14" s="22" t="s">
        <v>237</v>
      </c>
      <c r="S14" s="16" t="s">
        <v>151</v>
      </c>
      <c r="T14" s="16" t="s">
        <v>168</v>
      </c>
      <c r="U14" s="16">
        <v>47</v>
      </c>
      <c r="V14" s="29">
        <v>43081</v>
      </c>
      <c r="W14" s="16" t="s">
        <v>238</v>
      </c>
      <c r="X14" s="20" t="e">
        <f>SUM(#REF!)</f>
        <v>#REF!</v>
      </c>
      <c r="Y14" s="21" t="e">
        <f>#REF!-X14</f>
        <v>#REF!</v>
      </c>
      <c r="Z14" s="21">
        <v>1500000</v>
      </c>
      <c r="AA14" s="21" t="e">
        <f>Y14-Z14-AB14-AC14-AD14</f>
        <v>#REF!</v>
      </c>
      <c r="AB14" s="21">
        <v>1500000</v>
      </c>
      <c r="AC14" s="21">
        <v>1500000</v>
      </c>
      <c r="AD14" s="21">
        <v>730000</v>
      </c>
      <c r="AE14" s="20" t="e">
        <f t="shared" si="2"/>
        <v>#REF!</v>
      </c>
      <c r="AF14" s="29">
        <v>43081</v>
      </c>
      <c r="AG14" s="34"/>
      <c r="AH14" s="29"/>
      <c r="AI14" s="29"/>
      <c r="AJ14" s="29"/>
      <c r="AK14" s="29">
        <v>43143</v>
      </c>
      <c r="AL14" s="29">
        <v>43496</v>
      </c>
      <c r="AM14" s="29"/>
      <c r="AN14" s="32"/>
      <c r="AO14" s="29">
        <v>43132</v>
      </c>
      <c r="AP14" s="16"/>
      <c r="AQ14" s="29">
        <v>43132</v>
      </c>
      <c r="AR14" s="16"/>
      <c r="AS14" s="32"/>
      <c r="AT14" s="22" t="s">
        <v>239</v>
      </c>
      <c r="AU14" s="22">
        <v>2016</v>
      </c>
      <c r="AV14" s="41" t="s">
        <v>240</v>
      </c>
      <c r="AW14" s="33" t="s">
        <v>241</v>
      </c>
      <c r="AX14" s="33"/>
      <c r="AY14" s="33"/>
      <c r="AZ14" s="29" t="s">
        <v>242</v>
      </c>
      <c r="BA14" s="22" t="s">
        <v>243</v>
      </c>
      <c r="BB14" s="22" t="str">
        <f t="shared" si="3"/>
        <v>Bác sĩ Y Đa khoa/Định hướng chuyên khoa Da Liễu</v>
      </c>
      <c r="BC14" s="22" t="str">
        <f t="shared" si="4"/>
        <v>BS.ĐH</v>
      </c>
      <c r="BD14" s="22" t="s">
        <v>141</v>
      </c>
      <c r="BE14" s="35" t="s">
        <v>244</v>
      </c>
      <c r="BF14" s="34">
        <v>43326</v>
      </c>
      <c r="BG14" s="22" t="s">
        <v>84</v>
      </c>
      <c r="BH14" s="22" t="s">
        <v>85</v>
      </c>
      <c r="BI14" s="22" t="s">
        <v>86</v>
      </c>
      <c r="BJ14" s="16"/>
      <c r="BK14" s="16"/>
      <c r="BL14" s="16"/>
      <c r="BM14" s="16"/>
      <c r="BN14" s="22"/>
      <c r="BO14" s="36"/>
      <c r="BP14" s="33"/>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row>
    <row r="15" spans="1:248" s="48" customFormat="1" ht="24.75" customHeight="1">
      <c r="A15" s="14">
        <f t="shared" si="5"/>
        <v>12</v>
      </c>
      <c r="B15" s="33"/>
      <c r="C15" s="42" t="s">
        <v>245</v>
      </c>
      <c r="D15" s="33">
        <v>11</v>
      </c>
      <c r="E15" s="33">
        <v>1</v>
      </c>
      <c r="F15" s="33">
        <v>1987</v>
      </c>
      <c r="G15" s="16">
        <f t="shared" si="0"/>
        <v>31</v>
      </c>
      <c r="H15" s="33">
        <v>0</v>
      </c>
      <c r="I15" s="43" t="s">
        <v>246</v>
      </c>
      <c r="J15" s="33">
        <v>301234517</v>
      </c>
      <c r="K15" s="33">
        <v>15</v>
      </c>
      <c r="L15" s="33">
        <v>8</v>
      </c>
      <c r="M15" s="33">
        <v>2014</v>
      </c>
      <c r="N15" s="33" t="s">
        <v>247</v>
      </c>
      <c r="O15" s="33" t="s">
        <v>248</v>
      </c>
      <c r="P15" s="33" t="s">
        <v>247</v>
      </c>
      <c r="Q15" s="152" t="s">
        <v>128</v>
      </c>
      <c r="R15" s="33" t="s">
        <v>249</v>
      </c>
      <c r="S15" s="33" t="s">
        <v>151</v>
      </c>
      <c r="T15" s="33" t="s">
        <v>168</v>
      </c>
      <c r="U15" s="44"/>
      <c r="V15" s="29">
        <v>43346</v>
      </c>
      <c r="W15" s="44" t="s">
        <v>250</v>
      </c>
      <c r="X15" s="20" t="e">
        <f>SUM(#REF!)</f>
        <v>#REF!</v>
      </c>
      <c r="Y15" s="21" t="e">
        <f>#REF!-X15</f>
        <v>#REF!</v>
      </c>
      <c r="Z15" s="21">
        <v>1500000</v>
      </c>
      <c r="AA15" s="21" t="e">
        <f>Y15-Z15-AB15-AC15-AD15</f>
        <v>#REF!</v>
      </c>
      <c r="AB15" s="21">
        <v>1500000</v>
      </c>
      <c r="AC15" s="21">
        <v>1500000</v>
      </c>
      <c r="AD15" s="21">
        <v>730000</v>
      </c>
      <c r="AE15" s="20" t="e">
        <f t="shared" si="2"/>
        <v>#REF!</v>
      </c>
      <c r="AF15" s="45">
        <v>43346</v>
      </c>
      <c r="AG15" s="33"/>
      <c r="AH15" s="33"/>
      <c r="AI15" s="33"/>
      <c r="AJ15" s="33"/>
      <c r="AK15" s="45">
        <v>43404</v>
      </c>
      <c r="AL15" s="33"/>
      <c r="AM15" s="33"/>
      <c r="AN15" s="33"/>
      <c r="AO15" s="33"/>
      <c r="AP15" s="33"/>
      <c r="AQ15" s="33"/>
      <c r="AR15" s="33"/>
      <c r="AS15" s="33"/>
      <c r="AT15" s="33" t="s">
        <v>101</v>
      </c>
      <c r="AU15" s="33">
        <v>2015</v>
      </c>
      <c r="AV15" s="33" t="s">
        <v>251</v>
      </c>
      <c r="AW15" s="33" t="s">
        <v>252</v>
      </c>
      <c r="AX15" s="33" t="s">
        <v>104</v>
      </c>
      <c r="AY15" s="33" t="s">
        <v>138</v>
      </c>
      <c r="AZ15" s="46" t="s">
        <v>253</v>
      </c>
      <c r="BA15" s="33" t="s">
        <v>254</v>
      </c>
      <c r="BB15" s="33" t="s">
        <v>249</v>
      </c>
      <c r="BC15" s="33" t="s">
        <v>131</v>
      </c>
      <c r="BD15" s="22" t="s">
        <v>141</v>
      </c>
      <c r="BE15" s="33" t="s">
        <v>255</v>
      </c>
      <c r="BF15" s="45">
        <v>42920</v>
      </c>
      <c r="BG15" s="33" t="s">
        <v>214</v>
      </c>
      <c r="BH15" s="33" t="s">
        <v>160</v>
      </c>
      <c r="BI15" s="33" t="s">
        <v>177</v>
      </c>
      <c r="BJ15" s="33"/>
      <c r="BK15" s="33"/>
      <c r="BL15" s="33"/>
      <c r="BM15" s="33"/>
      <c r="BN15" s="33"/>
      <c r="BO15" s="47"/>
      <c r="BP15" s="30" t="s">
        <v>145</v>
      </c>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row>
    <row r="16" spans="1:248" s="48" customFormat="1" ht="24.75" customHeight="1">
      <c r="A16" s="14">
        <f t="shared" si="5"/>
        <v>13</v>
      </c>
      <c r="B16" s="33"/>
      <c r="C16" s="39" t="s">
        <v>256</v>
      </c>
      <c r="D16" s="16">
        <v>16</v>
      </c>
      <c r="E16" s="16">
        <v>4</v>
      </c>
      <c r="F16" s="16">
        <v>1980</v>
      </c>
      <c r="G16" s="16">
        <f t="shared" si="0"/>
        <v>38</v>
      </c>
      <c r="H16" s="22">
        <v>0</v>
      </c>
      <c r="I16" s="40" t="s">
        <v>257</v>
      </c>
      <c r="J16" s="40" t="s">
        <v>258</v>
      </c>
      <c r="K16" s="16">
        <v>5</v>
      </c>
      <c r="L16" s="16">
        <v>10</v>
      </c>
      <c r="M16" s="16">
        <v>2006</v>
      </c>
      <c r="N16" s="22" t="s">
        <v>207</v>
      </c>
      <c r="O16" s="22" t="s">
        <v>259</v>
      </c>
      <c r="P16" s="22" t="str">
        <f>N16</f>
        <v xml:space="preserve">Long An </v>
      </c>
      <c r="Q16" s="152" t="s">
        <v>260</v>
      </c>
      <c r="R16" s="22" t="s">
        <v>261</v>
      </c>
      <c r="S16" s="22" t="s">
        <v>151</v>
      </c>
      <c r="T16" s="33" t="s">
        <v>168</v>
      </c>
      <c r="U16" s="44"/>
      <c r="V16" s="29">
        <v>43374</v>
      </c>
      <c r="W16" s="44" t="s">
        <v>250</v>
      </c>
      <c r="X16" s="20"/>
      <c r="Y16" s="21"/>
      <c r="Z16" s="21"/>
      <c r="AA16" s="21"/>
      <c r="AB16" s="21"/>
      <c r="AC16" s="21"/>
      <c r="AD16" s="21"/>
      <c r="AE16" s="20"/>
      <c r="AF16" s="45">
        <v>43374</v>
      </c>
      <c r="AG16" s="33"/>
      <c r="AH16" s="33"/>
      <c r="AI16" s="33"/>
      <c r="AJ16" s="33"/>
      <c r="AK16" s="45">
        <v>43434</v>
      </c>
      <c r="AL16" s="33"/>
      <c r="AM16" s="33"/>
      <c r="AN16" s="33"/>
      <c r="AO16" s="33"/>
      <c r="AP16" s="33"/>
      <c r="AQ16" s="33"/>
      <c r="AR16" s="33"/>
      <c r="AS16" s="33"/>
      <c r="AT16" s="33" t="s">
        <v>211</v>
      </c>
      <c r="AU16" s="33">
        <v>2015</v>
      </c>
      <c r="AV16" s="33" t="s">
        <v>262</v>
      </c>
      <c r="AW16" s="33" t="s">
        <v>263</v>
      </c>
      <c r="AX16" s="33" t="s">
        <v>104</v>
      </c>
      <c r="AY16" s="33" t="s">
        <v>104</v>
      </c>
      <c r="AZ16" s="46"/>
      <c r="BA16" s="33"/>
      <c r="BB16" s="33" t="s">
        <v>249</v>
      </c>
      <c r="BC16" s="33" t="s">
        <v>131</v>
      </c>
      <c r="BD16" s="22" t="s">
        <v>141</v>
      </c>
      <c r="BE16" s="33" t="s">
        <v>264</v>
      </c>
      <c r="BF16" s="45">
        <v>42901</v>
      </c>
      <c r="BG16" s="33" t="s">
        <v>214</v>
      </c>
      <c r="BH16" s="33" t="s">
        <v>160</v>
      </c>
      <c r="BI16" s="33" t="s">
        <v>177</v>
      </c>
      <c r="BJ16" s="33"/>
      <c r="BK16" s="33"/>
      <c r="BL16" s="33"/>
      <c r="BM16" s="33"/>
      <c r="BN16" s="33"/>
      <c r="BO16" s="47"/>
      <c r="BP16" s="30"/>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row>
    <row r="17" spans="1:248" s="48" customFormat="1" ht="24.75" customHeight="1">
      <c r="A17" s="14">
        <f t="shared" si="5"/>
        <v>14</v>
      </c>
      <c r="B17" s="33"/>
      <c r="C17" s="39" t="s">
        <v>265</v>
      </c>
      <c r="D17" s="16">
        <v>21</v>
      </c>
      <c r="E17" s="16">
        <v>8</v>
      </c>
      <c r="F17" s="16">
        <v>1962</v>
      </c>
      <c r="G17" s="16">
        <f t="shared" si="0"/>
        <v>56</v>
      </c>
      <c r="H17" s="22">
        <v>0</v>
      </c>
      <c r="I17" s="40" t="s">
        <v>266</v>
      </c>
      <c r="J17" s="40" t="s">
        <v>267</v>
      </c>
      <c r="K17" s="16">
        <v>14</v>
      </c>
      <c r="L17" s="16">
        <v>12</v>
      </c>
      <c r="M17" s="16">
        <v>2013</v>
      </c>
      <c r="N17" s="22" t="s">
        <v>268</v>
      </c>
      <c r="O17" s="22" t="s">
        <v>269</v>
      </c>
      <c r="P17" s="22" t="str">
        <f>N17</f>
        <v xml:space="preserve">Vĩnh Long </v>
      </c>
      <c r="Q17" s="152" t="s">
        <v>260</v>
      </c>
      <c r="R17" s="22" t="s">
        <v>261</v>
      </c>
      <c r="S17" s="22" t="s">
        <v>270</v>
      </c>
      <c r="T17" s="33" t="s">
        <v>168</v>
      </c>
      <c r="U17" s="44"/>
      <c r="V17" s="29">
        <v>43374</v>
      </c>
      <c r="W17" s="44" t="s">
        <v>250</v>
      </c>
      <c r="X17" s="20"/>
      <c r="Y17" s="21"/>
      <c r="Z17" s="21"/>
      <c r="AA17" s="21"/>
      <c r="AB17" s="21"/>
      <c r="AC17" s="21"/>
      <c r="AD17" s="21"/>
      <c r="AE17" s="20"/>
      <c r="AF17" s="45">
        <v>43374</v>
      </c>
      <c r="AG17" s="33"/>
      <c r="AH17" s="33"/>
      <c r="AI17" s="33"/>
      <c r="AJ17" s="33"/>
      <c r="AK17" s="45">
        <v>43434</v>
      </c>
      <c r="AL17" s="33"/>
      <c r="AM17" s="33"/>
      <c r="AN17" s="33"/>
      <c r="AO17" s="33"/>
      <c r="AP17" s="33"/>
      <c r="AQ17" s="33"/>
      <c r="AR17" s="33"/>
      <c r="AS17" s="33"/>
      <c r="AT17" s="33" t="s">
        <v>211</v>
      </c>
      <c r="AU17" s="33">
        <v>2011</v>
      </c>
      <c r="AV17" s="33" t="s">
        <v>271</v>
      </c>
      <c r="AW17" s="33" t="s">
        <v>272</v>
      </c>
      <c r="AX17" s="33" t="s">
        <v>104</v>
      </c>
      <c r="AY17" s="33" t="s">
        <v>104</v>
      </c>
      <c r="AZ17" s="46"/>
      <c r="BA17" s="33"/>
      <c r="BB17" s="33" t="s">
        <v>249</v>
      </c>
      <c r="BC17" s="33" t="s">
        <v>131</v>
      </c>
      <c r="BD17" s="22" t="s">
        <v>141</v>
      </c>
      <c r="BE17" s="33" t="s">
        <v>273</v>
      </c>
      <c r="BF17" s="45">
        <v>42391</v>
      </c>
      <c r="BG17" s="33" t="s">
        <v>274</v>
      </c>
      <c r="BH17" s="33" t="s">
        <v>160</v>
      </c>
      <c r="BI17" s="33" t="s">
        <v>177</v>
      </c>
      <c r="BJ17" s="33"/>
      <c r="BK17" s="33"/>
      <c r="BL17" s="33"/>
      <c r="BM17" s="33"/>
      <c r="BN17" s="33"/>
      <c r="BO17" s="47"/>
      <c r="BP17" s="30"/>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row>
    <row r="18" spans="1:248" ht="25.5">
      <c r="A18" s="14">
        <f t="shared" si="5"/>
        <v>15</v>
      </c>
      <c r="B18" s="16">
        <v>15</v>
      </c>
      <c r="C18" s="206" t="s">
        <v>275</v>
      </c>
      <c r="D18" s="14">
        <v>25</v>
      </c>
      <c r="E18" s="14">
        <v>3</v>
      </c>
      <c r="F18" s="14">
        <v>1990</v>
      </c>
      <c r="G18" s="16">
        <f t="shared" si="0"/>
        <v>28</v>
      </c>
      <c r="H18" s="16">
        <v>0</v>
      </c>
      <c r="I18" s="14" t="s">
        <v>276</v>
      </c>
      <c r="J18" s="17" t="s">
        <v>277</v>
      </c>
      <c r="K18" s="14">
        <v>1</v>
      </c>
      <c r="L18" s="14">
        <v>6</v>
      </c>
      <c r="M18" s="14">
        <v>2012</v>
      </c>
      <c r="N18" s="14" t="s">
        <v>70</v>
      </c>
      <c r="O18" s="14" t="s">
        <v>278</v>
      </c>
      <c r="P18" s="14" t="s">
        <v>70</v>
      </c>
      <c r="Q18" s="251" t="s">
        <v>128</v>
      </c>
      <c r="R18" s="28" t="s">
        <v>279</v>
      </c>
      <c r="S18" s="14" t="s">
        <v>280</v>
      </c>
      <c r="T18" s="14" t="s">
        <v>131</v>
      </c>
      <c r="U18" s="14">
        <v>4</v>
      </c>
      <c r="V18" s="19" t="s">
        <v>281</v>
      </c>
      <c r="W18" s="14" t="s">
        <v>77</v>
      </c>
      <c r="X18" s="20" t="e">
        <f>SUM(#REF!)</f>
        <v>#REF!</v>
      </c>
      <c r="Y18" s="21" t="e">
        <f>#REF!-X18</f>
        <v>#REF!</v>
      </c>
      <c r="Z18" s="21">
        <v>2000000</v>
      </c>
      <c r="AA18" s="21" t="e">
        <f t="shared" ref="AA18" si="6">Y18-Z18-AB18-AC18-AD18</f>
        <v>#REF!</v>
      </c>
      <c r="AB18" s="21"/>
      <c r="AC18" s="21"/>
      <c r="AD18" s="21"/>
      <c r="AE18" s="20" t="e">
        <f t="shared" ref="AE18:AE29" si="7">X18+Y18</f>
        <v>#REF!</v>
      </c>
      <c r="AF18" s="19">
        <v>41744</v>
      </c>
      <c r="AG18" s="19"/>
      <c r="AH18" s="19">
        <v>42110</v>
      </c>
      <c r="AI18" s="19">
        <v>42370</v>
      </c>
      <c r="AJ18" s="19"/>
      <c r="AK18" s="19">
        <v>43101</v>
      </c>
      <c r="AL18" s="29" t="s">
        <v>78</v>
      </c>
      <c r="AM18" s="19"/>
      <c r="AN18" s="17" t="s">
        <v>282</v>
      </c>
      <c r="AO18" s="19">
        <v>41821</v>
      </c>
      <c r="AP18" s="14" t="s">
        <v>80</v>
      </c>
      <c r="AQ18" s="19">
        <v>41913</v>
      </c>
      <c r="AR18" s="14"/>
      <c r="AS18" s="17"/>
      <c r="AT18" s="18" t="s">
        <v>239</v>
      </c>
      <c r="AU18" s="18">
        <v>2017</v>
      </c>
      <c r="AV18" s="18" t="s">
        <v>283</v>
      </c>
      <c r="AW18" s="28" t="s">
        <v>284</v>
      </c>
      <c r="AX18" s="28" t="s">
        <v>104</v>
      </c>
      <c r="AY18" s="28" t="s">
        <v>138</v>
      </c>
      <c r="AZ18" s="18" t="s">
        <v>285</v>
      </c>
      <c r="BA18" s="18" t="s">
        <v>286</v>
      </c>
      <c r="BB18" s="22" t="str">
        <f t="shared" ref="BB18:BB49" si="8">R18</f>
        <v>Cử nhân điều dưỡng</v>
      </c>
      <c r="BC18" s="22" t="str">
        <f t="shared" ref="BC18:BC49" si="9">T18</f>
        <v>ĐH</v>
      </c>
      <c r="BD18" s="22" t="s">
        <v>287</v>
      </c>
      <c r="BE18" s="27" t="s">
        <v>288</v>
      </c>
      <c r="BF18" s="19">
        <v>41817</v>
      </c>
      <c r="BG18" s="18" t="s">
        <v>84</v>
      </c>
      <c r="BH18" s="18" t="s">
        <v>85</v>
      </c>
      <c r="BI18" s="18" t="s">
        <v>289</v>
      </c>
      <c r="BJ18" s="14"/>
      <c r="BK18" s="14"/>
      <c r="BL18" s="14"/>
      <c r="BM18" s="14" t="s">
        <v>80</v>
      </c>
      <c r="BN18" s="18" t="s">
        <v>110</v>
      </c>
      <c r="BO18" s="23"/>
      <c r="BP18" s="24"/>
    </row>
    <row r="19" spans="1:248" ht="25.5" customHeight="1">
      <c r="A19" s="14">
        <f t="shared" si="5"/>
        <v>16</v>
      </c>
      <c r="B19" s="14">
        <v>1</v>
      </c>
      <c r="C19" s="206" t="s">
        <v>346</v>
      </c>
      <c r="D19" s="14">
        <v>22</v>
      </c>
      <c r="E19" s="14">
        <v>6</v>
      </c>
      <c r="F19" s="14">
        <v>1976</v>
      </c>
      <c r="G19" s="16">
        <f t="shared" si="0"/>
        <v>42</v>
      </c>
      <c r="H19" s="16">
        <v>1</v>
      </c>
      <c r="I19" s="14" t="s">
        <v>347</v>
      </c>
      <c r="J19" s="14">
        <v>22939285</v>
      </c>
      <c r="K19" s="14">
        <v>25</v>
      </c>
      <c r="L19" s="14">
        <v>12</v>
      </c>
      <c r="M19" s="14" t="s">
        <v>348</v>
      </c>
      <c r="N19" s="14" t="s">
        <v>70</v>
      </c>
      <c r="O19" s="14" t="s">
        <v>349</v>
      </c>
      <c r="P19" s="14" t="s">
        <v>70</v>
      </c>
      <c r="Q19" s="251" t="s">
        <v>350</v>
      </c>
      <c r="R19" s="28" t="s">
        <v>351</v>
      </c>
      <c r="S19" s="14" t="s">
        <v>352</v>
      </c>
      <c r="T19" s="14" t="s">
        <v>118</v>
      </c>
      <c r="U19" s="14" t="s">
        <v>353</v>
      </c>
      <c r="V19" s="19" t="s">
        <v>281</v>
      </c>
      <c r="W19" s="14" t="s">
        <v>77</v>
      </c>
      <c r="X19" s="20" t="e">
        <f>SUM(#REF!)</f>
        <v>#REF!</v>
      </c>
      <c r="Y19" s="21" t="e">
        <f>#REF!-X19</f>
        <v>#REF!</v>
      </c>
      <c r="Z19" s="21">
        <v>3000000</v>
      </c>
      <c r="AA19" s="21" t="e">
        <f t="shared" ref="AA19:AA27" si="10">Y19-Z19-AB19-AC19-AD19</f>
        <v>#REF!</v>
      </c>
      <c r="AB19" s="21">
        <v>3000000</v>
      </c>
      <c r="AC19" s="21">
        <v>3000000</v>
      </c>
      <c r="AD19" s="21">
        <v>730000</v>
      </c>
      <c r="AE19" s="20" t="e">
        <f t="shared" si="7"/>
        <v>#REF!</v>
      </c>
      <c r="AF19" s="19" t="s">
        <v>281</v>
      </c>
      <c r="AG19" s="19"/>
      <c r="AH19" s="19"/>
      <c r="AI19" s="19">
        <v>42370</v>
      </c>
      <c r="AJ19" s="19" t="s">
        <v>77</v>
      </c>
      <c r="AK19" s="29">
        <v>43101</v>
      </c>
      <c r="AL19" s="29" t="s">
        <v>78</v>
      </c>
      <c r="AM19" s="19"/>
      <c r="AN19" s="14" t="s">
        <v>354</v>
      </c>
      <c r="AO19" s="19">
        <v>41852</v>
      </c>
      <c r="AP19" s="14" t="s">
        <v>80</v>
      </c>
      <c r="AQ19" s="19">
        <v>41913</v>
      </c>
      <c r="AR19" s="14"/>
      <c r="AS19" s="17"/>
      <c r="AT19" s="18"/>
      <c r="AU19" s="18">
        <v>2012</v>
      </c>
      <c r="AV19" s="18" t="s">
        <v>355</v>
      </c>
      <c r="AW19" s="28" t="s">
        <v>356</v>
      </c>
      <c r="AX19" s="30"/>
      <c r="AY19" s="30"/>
      <c r="AZ19" s="18"/>
      <c r="BA19" s="18" t="s">
        <v>357</v>
      </c>
      <c r="BB19" s="22" t="str">
        <f t="shared" si="8"/>
        <v xml:space="preserve">Thạc sĩ Y khoa </v>
      </c>
      <c r="BC19" s="22" t="str">
        <f t="shared" si="9"/>
        <v>Thạc sĩ</v>
      </c>
      <c r="BD19" s="18" t="s">
        <v>122</v>
      </c>
      <c r="BE19" s="27" t="s">
        <v>358</v>
      </c>
      <c r="BF19" s="27" t="s">
        <v>359</v>
      </c>
      <c r="BG19" s="18" t="s">
        <v>84</v>
      </c>
      <c r="BH19" s="18" t="s">
        <v>85</v>
      </c>
      <c r="BI19" s="18" t="s">
        <v>360</v>
      </c>
      <c r="BJ19" s="14"/>
      <c r="BK19" s="14" t="s">
        <v>144</v>
      </c>
      <c r="BL19" s="14" t="s">
        <v>80</v>
      </c>
      <c r="BM19" s="14"/>
      <c r="BN19" s="18" t="s">
        <v>110</v>
      </c>
      <c r="BO19" s="23"/>
      <c r="BP19" s="30" t="s">
        <v>145</v>
      </c>
    </row>
    <row r="20" spans="1:248" ht="28.5" customHeight="1">
      <c r="A20" s="14">
        <f t="shared" si="5"/>
        <v>17</v>
      </c>
      <c r="B20" s="16">
        <v>2</v>
      </c>
      <c r="C20" s="136" t="s">
        <v>361</v>
      </c>
      <c r="D20" s="16">
        <v>1</v>
      </c>
      <c r="E20" s="16">
        <v>1</v>
      </c>
      <c r="F20" s="16">
        <v>1968</v>
      </c>
      <c r="G20" s="16">
        <f t="shared" si="0"/>
        <v>50</v>
      </c>
      <c r="H20" s="16">
        <v>1</v>
      </c>
      <c r="I20" s="32" t="s">
        <v>362</v>
      </c>
      <c r="J20" s="16" t="s">
        <v>363</v>
      </c>
      <c r="K20" s="16">
        <v>6</v>
      </c>
      <c r="L20" s="16">
        <v>9</v>
      </c>
      <c r="M20" s="16">
        <v>2006</v>
      </c>
      <c r="N20" s="16" t="s">
        <v>364</v>
      </c>
      <c r="O20" s="16" t="s">
        <v>365</v>
      </c>
      <c r="P20" s="16" t="s">
        <v>70</v>
      </c>
      <c r="Q20" s="150" t="s">
        <v>350</v>
      </c>
      <c r="R20" s="33" t="s">
        <v>366</v>
      </c>
      <c r="S20" s="16" t="s">
        <v>367</v>
      </c>
      <c r="T20" s="16" t="s">
        <v>168</v>
      </c>
      <c r="U20" s="16" t="s">
        <v>368</v>
      </c>
      <c r="V20" s="34" t="s">
        <v>281</v>
      </c>
      <c r="W20" s="16" t="s">
        <v>77</v>
      </c>
      <c r="X20" s="20" t="e">
        <f>SUM(#REF!)</f>
        <v>#REF!</v>
      </c>
      <c r="Y20" s="21" t="e">
        <f>#REF!-X20</f>
        <v>#REF!</v>
      </c>
      <c r="Z20" s="21">
        <v>2000000</v>
      </c>
      <c r="AA20" s="21" t="e">
        <f t="shared" si="10"/>
        <v>#REF!</v>
      </c>
      <c r="AB20" s="21">
        <v>2000000</v>
      </c>
      <c r="AC20" s="21">
        <v>2000000</v>
      </c>
      <c r="AD20" s="21">
        <v>730000</v>
      </c>
      <c r="AE20" s="20" t="e">
        <f t="shared" si="7"/>
        <v>#REF!</v>
      </c>
      <c r="AF20" s="29" t="s">
        <v>281</v>
      </c>
      <c r="AG20" s="29"/>
      <c r="AH20" s="29"/>
      <c r="AI20" s="29">
        <v>42370</v>
      </c>
      <c r="AJ20" s="29" t="s">
        <v>77</v>
      </c>
      <c r="AK20" s="29">
        <v>43101</v>
      </c>
      <c r="AL20" s="29" t="s">
        <v>78</v>
      </c>
      <c r="AM20" s="29"/>
      <c r="AN20" s="32" t="s">
        <v>369</v>
      </c>
      <c r="AO20" s="29">
        <v>41821</v>
      </c>
      <c r="AP20" s="16"/>
      <c r="AQ20" s="29">
        <v>42095</v>
      </c>
      <c r="AR20" s="16"/>
      <c r="AS20" s="32"/>
      <c r="AT20" s="22" t="s">
        <v>171</v>
      </c>
      <c r="AU20" s="22">
        <v>1999</v>
      </c>
      <c r="AV20" s="22" t="s">
        <v>102</v>
      </c>
      <c r="AW20" s="33" t="s">
        <v>370</v>
      </c>
      <c r="AX20" s="28" t="s">
        <v>104</v>
      </c>
      <c r="AY20" s="14"/>
      <c r="AZ20" s="22" t="s">
        <v>371</v>
      </c>
      <c r="BA20" s="22" t="s">
        <v>372</v>
      </c>
      <c r="BB20" s="22" t="str">
        <f t="shared" si="8"/>
        <v>Bác sĩ Đa khoa</v>
      </c>
      <c r="BC20" s="22" t="str">
        <f t="shared" si="9"/>
        <v>BS.ĐH</v>
      </c>
      <c r="BD20" s="22" t="s">
        <v>141</v>
      </c>
      <c r="BE20" s="35" t="s">
        <v>373</v>
      </c>
      <c r="BF20" s="29">
        <v>42573</v>
      </c>
      <c r="BG20" s="22" t="s">
        <v>84</v>
      </c>
      <c r="BH20" s="22" t="s">
        <v>85</v>
      </c>
      <c r="BI20" s="22" t="s">
        <v>86</v>
      </c>
      <c r="BJ20" s="16"/>
      <c r="BK20" s="14" t="s">
        <v>374</v>
      </c>
      <c r="BL20" s="16"/>
      <c r="BM20" s="16"/>
      <c r="BN20" s="22" t="s">
        <v>191</v>
      </c>
      <c r="BO20" s="36"/>
      <c r="BP20" s="30" t="s">
        <v>145</v>
      </c>
    </row>
    <row r="21" spans="1:248" ht="25.5">
      <c r="A21" s="14">
        <f t="shared" si="5"/>
        <v>18</v>
      </c>
      <c r="B21" s="16">
        <v>3</v>
      </c>
      <c r="C21" s="136" t="s">
        <v>375</v>
      </c>
      <c r="D21" s="16">
        <v>29</v>
      </c>
      <c r="E21" s="16">
        <v>10</v>
      </c>
      <c r="F21" s="16">
        <v>1976</v>
      </c>
      <c r="G21" s="16">
        <f t="shared" si="0"/>
        <v>42</v>
      </c>
      <c r="H21" s="16">
        <v>1</v>
      </c>
      <c r="I21" s="16" t="s">
        <v>376</v>
      </c>
      <c r="J21" s="16" t="s">
        <v>377</v>
      </c>
      <c r="K21" s="16">
        <v>19</v>
      </c>
      <c r="L21" s="16">
        <v>9</v>
      </c>
      <c r="M21" s="16">
        <v>2011</v>
      </c>
      <c r="N21" s="16" t="s">
        <v>340</v>
      </c>
      <c r="O21" s="16" t="s">
        <v>378</v>
      </c>
      <c r="P21" s="16" t="s">
        <v>70</v>
      </c>
      <c r="Q21" s="150" t="s">
        <v>350</v>
      </c>
      <c r="R21" s="33" t="s">
        <v>167</v>
      </c>
      <c r="S21" s="16" t="s">
        <v>151</v>
      </c>
      <c r="T21" s="16" t="s">
        <v>168</v>
      </c>
      <c r="U21" s="16" t="s">
        <v>379</v>
      </c>
      <c r="V21" s="29" t="s">
        <v>281</v>
      </c>
      <c r="W21" s="16" t="s">
        <v>77</v>
      </c>
      <c r="X21" s="20" t="e">
        <f>SUM(#REF!)</f>
        <v>#REF!</v>
      </c>
      <c r="Y21" s="21" t="e">
        <f>#REF!-X21</f>
        <v>#REF!</v>
      </c>
      <c r="Z21" s="21">
        <v>1700000</v>
      </c>
      <c r="AA21" s="21" t="e">
        <f t="shared" si="10"/>
        <v>#REF!</v>
      </c>
      <c r="AB21" s="21">
        <v>1700000</v>
      </c>
      <c r="AC21" s="21">
        <v>2000000</v>
      </c>
      <c r="AD21" s="21">
        <v>730000</v>
      </c>
      <c r="AE21" s="20" t="e">
        <f t="shared" si="7"/>
        <v>#REF!</v>
      </c>
      <c r="AF21" s="29" t="s">
        <v>281</v>
      </c>
      <c r="AG21" s="29"/>
      <c r="AH21" s="29"/>
      <c r="AI21" s="29">
        <v>42370</v>
      </c>
      <c r="AJ21" s="29" t="s">
        <v>77</v>
      </c>
      <c r="AK21" s="29">
        <v>43101</v>
      </c>
      <c r="AL21" s="29" t="s">
        <v>78</v>
      </c>
      <c r="AM21" s="29"/>
      <c r="AN21" s="32" t="s">
        <v>380</v>
      </c>
      <c r="AO21" s="29">
        <v>41821</v>
      </c>
      <c r="AP21" s="16" t="s">
        <v>80</v>
      </c>
      <c r="AQ21" s="29">
        <v>42401</v>
      </c>
      <c r="AR21" s="16"/>
      <c r="AS21" s="32"/>
      <c r="AT21" s="22"/>
      <c r="AU21" s="22"/>
      <c r="AV21" s="22" t="s">
        <v>355</v>
      </c>
      <c r="AW21" s="33"/>
      <c r="AX21" s="33"/>
      <c r="AY21" s="33"/>
      <c r="AZ21" s="22"/>
      <c r="BA21" s="22" t="s">
        <v>381</v>
      </c>
      <c r="BB21" s="22" t="str">
        <f t="shared" si="8"/>
        <v>Bác sĩ Y khoa</v>
      </c>
      <c r="BC21" s="22" t="str">
        <f t="shared" si="9"/>
        <v>BS.ĐH</v>
      </c>
      <c r="BD21" s="22" t="s">
        <v>141</v>
      </c>
      <c r="BE21" s="35" t="s">
        <v>382</v>
      </c>
      <c r="BF21" s="35" t="s">
        <v>383</v>
      </c>
      <c r="BG21" s="22" t="s">
        <v>84</v>
      </c>
      <c r="BH21" s="22" t="s">
        <v>160</v>
      </c>
      <c r="BI21" s="22" t="s">
        <v>360</v>
      </c>
      <c r="BJ21" s="16"/>
      <c r="BK21" s="16"/>
      <c r="BL21" s="16"/>
      <c r="BM21" s="16"/>
      <c r="BN21" s="22" t="s">
        <v>110</v>
      </c>
      <c r="BO21" s="36"/>
      <c r="BP21" s="30" t="s">
        <v>145</v>
      </c>
    </row>
    <row r="22" spans="1:248" ht="25.5">
      <c r="A22" s="14">
        <f t="shared" si="5"/>
        <v>19</v>
      </c>
      <c r="B22" s="16">
        <v>4</v>
      </c>
      <c r="C22" s="136" t="s">
        <v>384</v>
      </c>
      <c r="D22" s="16">
        <v>1</v>
      </c>
      <c r="E22" s="16">
        <v>5</v>
      </c>
      <c r="F22" s="16">
        <v>1965</v>
      </c>
      <c r="G22" s="16">
        <f t="shared" si="0"/>
        <v>53</v>
      </c>
      <c r="H22" s="16">
        <v>1</v>
      </c>
      <c r="I22" s="16" t="s">
        <v>385</v>
      </c>
      <c r="J22" s="16" t="s">
        <v>386</v>
      </c>
      <c r="K22" s="16">
        <v>27</v>
      </c>
      <c r="L22" s="16">
        <v>5</v>
      </c>
      <c r="M22" s="16">
        <v>2013</v>
      </c>
      <c r="N22" s="16" t="s">
        <v>387</v>
      </c>
      <c r="O22" s="16" t="s">
        <v>388</v>
      </c>
      <c r="P22" s="16" t="s">
        <v>70</v>
      </c>
      <c r="Q22" s="150" t="s">
        <v>350</v>
      </c>
      <c r="R22" s="33" t="s">
        <v>351</v>
      </c>
      <c r="S22" s="16" t="s">
        <v>151</v>
      </c>
      <c r="T22" s="16" t="s">
        <v>118</v>
      </c>
      <c r="U22" s="16" t="s">
        <v>389</v>
      </c>
      <c r="V22" s="29" t="s">
        <v>281</v>
      </c>
      <c r="W22" s="16" t="s">
        <v>77</v>
      </c>
      <c r="X22" s="20" t="e">
        <f>SUM(#REF!)</f>
        <v>#REF!</v>
      </c>
      <c r="Y22" s="21" t="e">
        <f>#REF!-X22</f>
        <v>#REF!</v>
      </c>
      <c r="Z22" s="21">
        <v>2000000</v>
      </c>
      <c r="AA22" s="21" t="e">
        <f t="shared" si="10"/>
        <v>#REF!</v>
      </c>
      <c r="AB22" s="21">
        <v>2000000</v>
      </c>
      <c r="AC22" s="21">
        <v>2000000</v>
      </c>
      <c r="AD22" s="21">
        <v>730000</v>
      </c>
      <c r="AE22" s="20" t="e">
        <f t="shared" si="7"/>
        <v>#REF!</v>
      </c>
      <c r="AF22" s="29" t="s">
        <v>281</v>
      </c>
      <c r="AG22" s="29"/>
      <c r="AH22" s="29"/>
      <c r="AI22" s="29">
        <v>42370</v>
      </c>
      <c r="AJ22" s="29" t="s">
        <v>77</v>
      </c>
      <c r="AK22" s="29">
        <v>43101</v>
      </c>
      <c r="AL22" s="29" t="s">
        <v>78</v>
      </c>
      <c r="AM22" s="29"/>
      <c r="AN22" s="16" t="s">
        <v>390</v>
      </c>
      <c r="AO22" s="29">
        <v>41852</v>
      </c>
      <c r="AP22" s="16" t="s">
        <v>80</v>
      </c>
      <c r="AQ22" s="29">
        <v>42401</v>
      </c>
      <c r="AR22" s="16"/>
      <c r="AS22" s="32"/>
      <c r="AT22" s="22"/>
      <c r="AU22" s="22">
        <v>2006</v>
      </c>
      <c r="AV22" s="22" t="s">
        <v>391</v>
      </c>
      <c r="AW22" s="33" t="s">
        <v>392</v>
      </c>
      <c r="AX22" s="33"/>
      <c r="AY22" s="33"/>
      <c r="AZ22" s="22" t="s">
        <v>393</v>
      </c>
      <c r="BA22" s="22" t="s">
        <v>394</v>
      </c>
      <c r="BB22" s="22" t="str">
        <f t="shared" si="8"/>
        <v xml:space="preserve">Thạc sĩ Y khoa </v>
      </c>
      <c r="BC22" s="22" t="str">
        <f t="shared" si="9"/>
        <v>Thạc sĩ</v>
      </c>
      <c r="BD22" s="22" t="s">
        <v>122</v>
      </c>
      <c r="BE22" s="35" t="s">
        <v>395</v>
      </c>
      <c r="BF22" s="35" t="s">
        <v>396</v>
      </c>
      <c r="BG22" s="22" t="s">
        <v>84</v>
      </c>
      <c r="BH22" s="22" t="s">
        <v>85</v>
      </c>
      <c r="BI22" s="22" t="s">
        <v>397</v>
      </c>
      <c r="BJ22" s="16"/>
      <c r="BK22" s="16"/>
      <c r="BL22" s="16"/>
      <c r="BM22" s="16"/>
      <c r="BN22" s="22" t="s">
        <v>110</v>
      </c>
      <c r="BO22" s="36"/>
      <c r="BP22" s="30" t="s">
        <v>145</v>
      </c>
    </row>
    <row r="23" spans="1:248" ht="25.5">
      <c r="A23" s="14">
        <f t="shared" si="5"/>
        <v>20</v>
      </c>
      <c r="B23" s="16">
        <v>5</v>
      </c>
      <c r="C23" s="136" t="s">
        <v>398</v>
      </c>
      <c r="D23" s="16">
        <v>19</v>
      </c>
      <c r="E23" s="16">
        <v>11</v>
      </c>
      <c r="F23" s="16">
        <v>1979</v>
      </c>
      <c r="G23" s="16">
        <f t="shared" si="0"/>
        <v>39</v>
      </c>
      <c r="H23" s="16">
        <v>1</v>
      </c>
      <c r="I23" s="32" t="s">
        <v>399</v>
      </c>
      <c r="J23" s="32" t="s">
        <v>400</v>
      </c>
      <c r="K23" s="16">
        <v>7</v>
      </c>
      <c r="L23" s="16">
        <v>1</v>
      </c>
      <c r="M23" s="16">
        <v>2011</v>
      </c>
      <c r="N23" s="16" t="s">
        <v>247</v>
      </c>
      <c r="O23" s="16" t="s">
        <v>401</v>
      </c>
      <c r="P23" s="16" t="s">
        <v>247</v>
      </c>
      <c r="Q23" s="150" t="s">
        <v>350</v>
      </c>
      <c r="R23" s="33" t="s">
        <v>402</v>
      </c>
      <c r="S23" s="16" t="s">
        <v>151</v>
      </c>
      <c r="T23" s="22" t="s">
        <v>152</v>
      </c>
      <c r="U23" s="16" t="s">
        <v>403</v>
      </c>
      <c r="V23" s="29">
        <v>42163</v>
      </c>
      <c r="W23" s="16" t="s">
        <v>210</v>
      </c>
      <c r="X23" s="20" t="e">
        <f>SUM(#REF!)</f>
        <v>#REF!</v>
      </c>
      <c r="Y23" s="21" t="e">
        <f>#REF!-X23</f>
        <v>#REF!</v>
      </c>
      <c r="Z23" s="21">
        <v>2000000</v>
      </c>
      <c r="AA23" s="21" t="e">
        <f t="shared" si="10"/>
        <v>#REF!</v>
      </c>
      <c r="AB23" s="21">
        <v>2000000</v>
      </c>
      <c r="AC23" s="21">
        <v>2000000</v>
      </c>
      <c r="AD23" s="21">
        <v>730000</v>
      </c>
      <c r="AE23" s="20" t="e">
        <f t="shared" si="7"/>
        <v>#REF!</v>
      </c>
      <c r="AF23" s="29">
        <v>42163</v>
      </c>
      <c r="AG23" s="29"/>
      <c r="AH23" s="29">
        <v>42224</v>
      </c>
      <c r="AI23" s="29">
        <v>42370</v>
      </c>
      <c r="AJ23" s="29">
        <v>42736</v>
      </c>
      <c r="AK23" s="29"/>
      <c r="AL23" s="29">
        <v>43466</v>
      </c>
      <c r="AM23" s="29"/>
      <c r="AN23" s="16" t="s">
        <v>404</v>
      </c>
      <c r="AO23" s="29">
        <v>42217</v>
      </c>
      <c r="AP23" s="16" t="s">
        <v>80</v>
      </c>
      <c r="AQ23" s="29">
        <v>42583</v>
      </c>
      <c r="AR23" s="16"/>
      <c r="AS23" s="32"/>
      <c r="AT23" s="22" t="s">
        <v>101</v>
      </c>
      <c r="AU23" s="22">
        <v>2010</v>
      </c>
      <c r="AV23" s="22" t="s">
        <v>405</v>
      </c>
      <c r="AW23" s="33"/>
      <c r="AX23" s="33"/>
      <c r="AY23" s="33"/>
      <c r="AZ23" s="22" t="s">
        <v>406</v>
      </c>
      <c r="BA23" s="22" t="s">
        <v>407</v>
      </c>
      <c r="BB23" s="22" t="str">
        <f t="shared" si="8"/>
        <v>Bác sĩ chuyên khoa cấp I - Nội khoa</v>
      </c>
      <c r="BC23" s="22" t="str">
        <f t="shared" si="9"/>
        <v>CKI</v>
      </c>
      <c r="BD23" s="41" t="s">
        <v>158</v>
      </c>
      <c r="BE23" s="35" t="s">
        <v>408</v>
      </c>
      <c r="BF23" s="34">
        <v>41103</v>
      </c>
      <c r="BG23" s="62" t="s">
        <v>214</v>
      </c>
      <c r="BH23" s="22" t="s">
        <v>85</v>
      </c>
      <c r="BI23" s="22" t="s">
        <v>409</v>
      </c>
      <c r="BJ23" s="16"/>
      <c r="BK23" s="16"/>
      <c r="BL23" s="16"/>
      <c r="BM23" s="16"/>
      <c r="BN23" s="22" t="s">
        <v>110</v>
      </c>
      <c r="BO23" s="36"/>
      <c r="BP23" s="30" t="s">
        <v>145</v>
      </c>
    </row>
    <row r="24" spans="1:248" ht="24" customHeight="1">
      <c r="A24" s="14">
        <f t="shared" si="5"/>
        <v>21</v>
      </c>
      <c r="B24" s="16">
        <v>6</v>
      </c>
      <c r="C24" s="136" t="s">
        <v>410</v>
      </c>
      <c r="D24" s="16">
        <v>2</v>
      </c>
      <c r="E24" s="16">
        <v>3</v>
      </c>
      <c r="F24" s="16">
        <v>1974</v>
      </c>
      <c r="G24" s="16">
        <f t="shared" ref="G24:G41" si="11">$G$2-F24</f>
        <v>44</v>
      </c>
      <c r="H24" s="16">
        <v>1</v>
      </c>
      <c r="I24" s="32" t="s">
        <v>411</v>
      </c>
      <c r="J24" s="32" t="s">
        <v>412</v>
      </c>
      <c r="K24" s="16">
        <v>1</v>
      </c>
      <c r="L24" s="16">
        <v>3</v>
      </c>
      <c r="M24" s="16">
        <v>2014</v>
      </c>
      <c r="N24" s="16" t="s">
        <v>70</v>
      </c>
      <c r="O24" s="16" t="s">
        <v>413</v>
      </c>
      <c r="P24" s="16" t="s">
        <v>70</v>
      </c>
      <c r="Q24" s="150" t="s">
        <v>350</v>
      </c>
      <c r="R24" s="33" t="s">
        <v>351</v>
      </c>
      <c r="S24" s="16" t="s">
        <v>151</v>
      </c>
      <c r="T24" s="16" t="s">
        <v>118</v>
      </c>
      <c r="U24" s="16" t="s">
        <v>414</v>
      </c>
      <c r="V24" s="29">
        <v>42522</v>
      </c>
      <c r="W24" s="16" t="s">
        <v>210</v>
      </c>
      <c r="X24" s="20" t="e">
        <f>SUM(#REF!)</f>
        <v>#REF!</v>
      </c>
      <c r="Y24" s="21" t="e">
        <f>#REF!-X24</f>
        <v>#REF!</v>
      </c>
      <c r="Z24" s="21">
        <v>2000000</v>
      </c>
      <c r="AA24" s="21" t="e">
        <f t="shared" si="10"/>
        <v>#REF!</v>
      </c>
      <c r="AB24" s="21">
        <v>2000000</v>
      </c>
      <c r="AC24" s="21">
        <v>2000000</v>
      </c>
      <c r="AD24" s="21">
        <v>730000</v>
      </c>
      <c r="AE24" s="20" t="e">
        <f t="shared" si="7"/>
        <v>#REF!</v>
      </c>
      <c r="AF24" s="29">
        <v>42522</v>
      </c>
      <c r="AG24" s="29"/>
      <c r="AH24" s="29"/>
      <c r="AI24" s="29">
        <v>42583</v>
      </c>
      <c r="AJ24" s="29">
        <v>42948</v>
      </c>
      <c r="AK24" s="29"/>
      <c r="AL24" s="29">
        <v>43678</v>
      </c>
      <c r="AM24" s="29"/>
      <c r="AN24" s="32" t="s">
        <v>415</v>
      </c>
      <c r="AO24" s="29">
        <v>42583</v>
      </c>
      <c r="AP24" s="16" t="s">
        <v>80</v>
      </c>
      <c r="AQ24" s="29">
        <v>42401</v>
      </c>
      <c r="AR24" s="16"/>
      <c r="AS24" s="32"/>
      <c r="AT24" s="22" t="s">
        <v>101</v>
      </c>
      <c r="AU24" s="22" t="s">
        <v>416</v>
      </c>
      <c r="AV24" s="22" t="s">
        <v>417</v>
      </c>
      <c r="AW24" s="33" t="s">
        <v>418</v>
      </c>
      <c r="AX24" s="33" t="s">
        <v>104</v>
      </c>
      <c r="AY24" s="33"/>
      <c r="AZ24" s="22" t="s">
        <v>419</v>
      </c>
      <c r="BA24" s="22" t="s">
        <v>420</v>
      </c>
      <c r="BB24" s="22" t="str">
        <f t="shared" si="8"/>
        <v xml:space="preserve">Thạc sĩ Y khoa </v>
      </c>
      <c r="BC24" s="22" t="str">
        <f t="shared" si="9"/>
        <v>Thạc sĩ</v>
      </c>
      <c r="BD24" s="22" t="s">
        <v>122</v>
      </c>
      <c r="BE24" s="35" t="s">
        <v>421</v>
      </c>
      <c r="BF24" s="34">
        <v>41225</v>
      </c>
      <c r="BG24" s="22" t="s">
        <v>84</v>
      </c>
      <c r="BH24" s="22" t="s">
        <v>160</v>
      </c>
      <c r="BI24" s="22" t="s">
        <v>143</v>
      </c>
      <c r="BJ24" s="16"/>
      <c r="BK24" s="16"/>
      <c r="BL24" s="16"/>
      <c r="BM24" s="16"/>
      <c r="BN24" s="22" t="s">
        <v>191</v>
      </c>
      <c r="BO24" s="36"/>
      <c r="BP24" s="30" t="s">
        <v>145</v>
      </c>
    </row>
    <row r="25" spans="1:248" ht="31.5" customHeight="1">
      <c r="A25" s="14">
        <f t="shared" si="5"/>
        <v>22</v>
      </c>
      <c r="B25" s="16">
        <v>7</v>
      </c>
      <c r="C25" s="136" t="s">
        <v>422</v>
      </c>
      <c r="D25" s="16">
        <v>1</v>
      </c>
      <c r="E25" s="16">
        <v>5</v>
      </c>
      <c r="F25" s="16">
        <v>1972</v>
      </c>
      <c r="G25" s="16">
        <f t="shared" si="11"/>
        <v>46</v>
      </c>
      <c r="H25" s="16">
        <v>1</v>
      </c>
      <c r="I25" s="32" t="s">
        <v>423</v>
      </c>
      <c r="J25" s="32" t="s">
        <v>424</v>
      </c>
      <c r="K25" s="16">
        <v>25</v>
      </c>
      <c r="L25" s="16">
        <v>12</v>
      </c>
      <c r="M25" s="16">
        <v>2006</v>
      </c>
      <c r="N25" s="16" t="s">
        <v>425</v>
      </c>
      <c r="O25" s="16" t="s">
        <v>426</v>
      </c>
      <c r="P25" s="16" t="s">
        <v>70</v>
      </c>
      <c r="Q25" s="150" t="s">
        <v>350</v>
      </c>
      <c r="R25" s="33" t="s">
        <v>402</v>
      </c>
      <c r="S25" s="16" t="s">
        <v>151</v>
      </c>
      <c r="T25" s="22" t="s">
        <v>152</v>
      </c>
      <c r="U25" s="16">
        <v>303</v>
      </c>
      <c r="V25" s="29">
        <v>42677</v>
      </c>
      <c r="W25" s="16" t="s">
        <v>210</v>
      </c>
      <c r="X25" s="20" t="e">
        <f>SUM(#REF!)</f>
        <v>#REF!</v>
      </c>
      <c r="Y25" s="21" t="e">
        <f>#REF!-X25</f>
        <v>#REF!</v>
      </c>
      <c r="Z25" s="21">
        <v>2000000</v>
      </c>
      <c r="AA25" s="21" t="e">
        <f t="shared" si="10"/>
        <v>#REF!</v>
      </c>
      <c r="AB25" s="21">
        <v>2000000</v>
      </c>
      <c r="AC25" s="21">
        <v>2000000</v>
      </c>
      <c r="AD25" s="44">
        <v>730000</v>
      </c>
      <c r="AE25" s="20" t="e">
        <f t="shared" si="7"/>
        <v>#REF!</v>
      </c>
      <c r="AF25" s="29">
        <v>42677</v>
      </c>
      <c r="AG25" s="33"/>
      <c r="AH25" s="33"/>
      <c r="AI25" s="29"/>
      <c r="AJ25" s="29">
        <v>42736</v>
      </c>
      <c r="AK25" s="29">
        <v>43101</v>
      </c>
      <c r="AL25" s="45">
        <v>43830</v>
      </c>
      <c r="AM25" s="45"/>
      <c r="AN25" s="32" t="s">
        <v>427</v>
      </c>
      <c r="AO25" s="29">
        <v>42736</v>
      </c>
      <c r="AP25" s="16"/>
      <c r="AQ25" s="29">
        <v>42736</v>
      </c>
      <c r="AR25" s="16"/>
      <c r="AS25" s="32"/>
      <c r="AT25" s="22" t="s">
        <v>101</v>
      </c>
      <c r="AU25" s="22" t="s">
        <v>428</v>
      </c>
      <c r="AV25" s="22" t="s">
        <v>405</v>
      </c>
      <c r="AW25" s="33" t="s">
        <v>429</v>
      </c>
      <c r="AX25" s="33" t="s">
        <v>430</v>
      </c>
      <c r="AY25" s="33"/>
      <c r="AZ25" s="22"/>
      <c r="BA25" s="22"/>
      <c r="BB25" s="22" t="str">
        <f t="shared" si="8"/>
        <v>Bác sĩ chuyên khoa cấp I - Nội khoa</v>
      </c>
      <c r="BC25" s="22" t="str">
        <f t="shared" si="9"/>
        <v>CKI</v>
      </c>
      <c r="BD25" s="41" t="s">
        <v>158</v>
      </c>
      <c r="BE25" s="35" t="s">
        <v>431</v>
      </c>
      <c r="BF25" s="34">
        <v>41113</v>
      </c>
      <c r="BG25" s="22" t="s">
        <v>84</v>
      </c>
      <c r="BH25" s="22" t="s">
        <v>160</v>
      </c>
      <c r="BI25" s="22" t="s">
        <v>432</v>
      </c>
      <c r="BJ25" s="16"/>
      <c r="BK25" s="16"/>
      <c r="BL25" s="16"/>
      <c r="BM25" s="16"/>
      <c r="BN25" s="22" t="s">
        <v>312</v>
      </c>
      <c r="BO25" s="36" t="s">
        <v>216</v>
      </c>
      <c r="BP25" s="30" t="s">
        <v>145</v>
      </c>
    </row>
    <row r="26" spans="1:248" s="38" customFormat="1" ht="21.75" customHeight="1">
      <c r="A26" s="14">
        <f t="shared" si="5"/>
        <v>23</v>
      </c>
      <c r="B26" s="16">
        <v>8</v>
      </c>
      <c r="C26" s="175" t="s">
        <v>433</v>
      </c>
      <c r="D26" s="16">
        <v>12</v>
      </c>
      <c r="E26" s="16">
        <v>3</v>
      </c>
      <c r="F26" s="16">
        <v>1986</v>
      </c>
      <c r="G26" s="16">
        <f t="shared" si="11"/>
        <v>32</v>
      </c>
      <c r="H26" s="22">
        <v>1</v>
      </c>
      <c r="I26" s="40" t="s">
        <v>434</v>
      </c>
      <c r="J26" s="40" t="s">
        <v>435</v>
      </c>
      <c r="K26" s="16">
        <v>30</v>
      </c>
      <c r="L26" s="16">
        <v>1</v>
      </c>
      <c r="M26" s="16">
        <v>2004</v>
      </c>
      <c r="N26" s="22" t="s">
        <v>436</v>
      </c>
      <c r="O26" s="22" t="s">
        <v>437</v>
      </c>
      <c r="P26" s="22" t="s">
        <v>436</v>
      </c>
      <c r="Q26" s="152" t="s">
        <v>350</v>
      </c>
      <c r="R26" s="22" t="s">
        <v>249</v>
      </c>
      <c r="S26" s="22" t="s">
        <v>270</v>
      </c>
      <c r="T26" s="22" t="s">
        <v>168</v>
      </c>
      <c r="U26" s="63"/>
      <c r="V26" s="45">
        <v>43333</v>
      </c>
      <c r="W26" s="16" t="s">
        <v>344</v>
      </c>
      <c r="X26" s="20" t="e">
        <f>SUM(#REF!)</f>
        <v>#REF!</v>
      </c>
      <c r="Y26" s="44" t="e">
        <f>#REF!-X26</f>
        <v>#REF!</v>
      </c>
      <c r="Z26" s="21">
        <v>1700000</v>
      </c>
      <c r="AA26" s="21" t="e">
        <f t="shared" si="10"/>
        <v>#REF!</v>
      </c>
      <c r="AB26" s="21">
        <v>1700000</v>
      </c>
      <c r="AC26" s="21">
        <v>2000000</v>
      </c>
      <c r="AD26" s="21">
        <v>730000</v>
      </c>
      <c r="AE26" s="20" t="e">
        <f t="shared" si="7"/>
        <v>#REF!</v>
      </c>
      <c r="AF26" s="45">
        <v>43333</v>
      </c>
      <c r="AG26" s="64"/>
      <c r="AH26" s="64"/>
      <c r="AI26" s="33"/>
      <c r="AJ26" s="33"/>
      <c r="AK26" s="29">
        <v>43394</v>
      </c>
      <c r="AL26" s="64"/>
      <c r="AM26" s="65"/>
      <c r="AN26" s="14"/>
      <c r="AO26" s="19"/>
      <c r="AP26" s="14"/>
      <c r="AQ26" s="29"/>
      <c r="AR26" s="16"/>
      <c r="AS26" s="14"/>
      <c r="AT26" s="16" t="s">
        <v>211</v>
      </c>
      <c r="AU26" s="16">
        <v>2014</v>
      </c>
      <c r="AV26" s="16" t="s">
        <v>438</v>
      </c>
      <c r="AW26" s="16"/>
      <c r="AX26" s="16"/>
      <c r="AY26" s="16"/>
      <c r="AZ26" s="16"/>
      <c r="BA26" s="16"/>
      <c r="BB26" s="22" t="str">
        <f t="shared" si="8"/>
        <v>Bác sĩ y đa khoa</v>
      </c>
      <c r="BC26" s="33" t="str">
        <f t="shared" si="9"/>
        <v>BS.ĐH</v>
      </c>
      <c r="BD26" s="22" t="s">
        <v>141</v>
      </c>
      <c r="BE26" s="16" t="s">
        <v>439</v>
      </c>
      <c r="BF26" s="29">
        <v>42698</v>
      </c>
      <c r="BG26" s="16" t="s">
        <v>440</v>
      </c>
      <c r="BH26" s="33" t="s">
        <v>160</v>
      </c>
      <c r="BI26" s="16" t="s">
        <v>441</v>
      </c>
      <c r="BJ26" s="16"/>
      <c r="BK26" s="16"/>
      <c r="BL26" s="16"/>
      <c r="BM26" s="16"/>
      <c r="BN26" s="16"/>
      <c r="BO26" s="36"/>
      <c r="BP26" s="30" t="s">
        <v>145</v>
      </c>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row>
    <row r="27" spans="1:248" s="38" customFormat="1" ht="21.75" customHeight="1">
      <c r="A27" s="14">
        <f t="shared" si="5"/>
        <v>24</v>
      </c>
      <c r="B27" s="16">
        <v>9</v>
      </c>
      <c r="C27" s="242" t="s">
        <v>442</v>
      </c>
      <c r="D27" s="33">
        <v>10</v>
      </c>
      <c r="E27" s="33">
        <v>8</v>
      </c>
      <c r="F27" s="33">
        <v>1987</v>
      </c>
      <c r="G27" s="16">
        <f t="shared" si="11"/>
        <v>31</v>
      </c>
      <c r="H27" s="33">
        <v>1</v>
      </c>
      <c r="I27" s="43" t="s">
        <v>443</v>
      </c>
      <c r="J27" s="43" t="s">
        <v>444</v>
      </c>
      <c r="K27" s="33">
        <v>6</v>
      </c>
      <c r="L27" s="33">
        <v>7</v>
      </c>
      <c r="M27" s="33">
        <v>2005</v>
      </c>
      <c r="N27" s="33" t="s">
        <v>317</v>
      </c>
      <c r="O27" s="33" t="s">
        <v>445</v>
      </c>
      <c r="P27" s="33" t="s">
        <v>317</v>
      </c>
      <c r="Q27" s="152" t="s">
        <v>350</v>
      </c>
      <c r="R27" s="33" t="s">
        <v>209</v>
      </c>
      <c r="S27" s="33" t="s">
        <v>270</v>
      </c>
      <c r="T27" s="22" t="s">
        <v>168</v>
      </c>
      <c r="U27" s="63"/>
      <c r="V27" s="45">
        <v>43353</v>
      </c>
      <c r="W27" s="16" t="s">
        <v>344</v>
      </c>
      <c r="X27" s="20" t="e">
        <f>SUM(#REF!)</f>
        <v>#REF!</v>
      </c>
      <c r="Y27" s="44" t="e">
        <f>#REF!-X27</f>
        <v>#REF!</v>
      </c>
      <c r="Z27" s="21">
        <v>1700000</v>
      </c>
      <c r="AA27" s="21" t="e">
        <f t="shared" si="10"/>
        <v>#REF!</v>
      </c>
      <c r="AB27" s="21">
        <v>1700000</v>
      </c>
      <c r="AC27" s="21">
        <v>2000000</v>
      </c>
      <c r="AD27" s="21">
        <v>730000</v>
      </c>
      <c r="AE27" s="20" t="e">
        <f t="shared" si="7"/>
        <v>#REF!</v>
      </c>
      <c r="AF27" s="45">
        <v>43353</v>
      </c>
      <c r="AG27" s="64"/>
      <c r="AH27" s="64"/>
      <c r="AI27" s="33"/>
      <c r="AJ27" s="33"/>
      <c r="AK27" s="29">
        <v>43414</v>
      </c>
      <c r="AM27" s="65"/>
      <c r="AN27" s="14"/>
      <c r="AO27" s="19"/>
      <c r="AP27" s="14"/>
      <c r="AQ27" s="29"/>
      <c r="AR27" s="16"/>
      <c r="AS27" s="14"/>
      <c r="AT27" s="16" t="s">
        <v>211</v>
      </c>
      <c r="AU27" s="16">
        <v>2013</v>
      </c>
      <c r="AV27" s="16" t="s">
        <v>438</v>
      </c>
      <c r="AW27" s="16" t="s">
        <v>446</v>
      </c>
      <c r="AX27" s="16" t="s">
        <v>104</v>
      </c>
      <c r="AY27" s="16"/>
      <c r="AZ27" s="16"/>
      <c r="BA27" s="16"/>
      <c r="BB27" s="22" t="str">
        <f t="shared" si="8"/>
        <v>Bác sĩ Y đa khoa</v>
      </c>
      <c r="BC27" s="33" t="str">
        <f t="shared" si="9"/>
        <v>BS.ĐH</v>
      </c>
      <c r="BD27" s="22" t="s">
        <v>141</v>
      </c>
      <c r="BE27" s="16" t="s">
        <v>447</v>
      </c>
      <c r="BF27" s="29">
        <v>42361</v>
      </c>
      <c r="BG27" s="16" t="s">
        <v>448</v>
      </c>
      <c r="BH27" s="33" t="s">
        <v>160</v>
      </c>
      <c r="BI27" s="16" t="s">
        <v>449</v>
      </c>
      <c r="BJ27" s="16"/>
      <c r="BK27" s="16"/>
      <c r="BL27" s="16"/>
      <c r="BM27" s="16"/>
      <c r="BN27" s="16"/>
      <c r="BO27" s="36"/>
      <c r="BP27" s="30" t="s">
        <v>145</v>
      </c>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row>
    <row r="28" spans="1:248" s="38" customFormat="1" ht="21.75" customHeight="1">
      <c r="A28" s="14">
        <f t="shared" si="5"/>
        <v>25</v>
      </c>
      <c r="B28" s="16">
        <v>10</v>
      </c>
      <c r="C28" s="31" t="s">
        <v>450</v>
      </c>
      <c r="D28" s="16">
        <v>28</v>
      </c>
      <c r="E28" s="16">
        <v>6</v>
      </c>
      <c r="F28" s="16">
        <v>1982</v>
      </c>
      <c r="G28" s="16">
        <f t="shared" si="11"/>
        <v>36</v>
      </c>
      <c r="H28" s="16">
        <v>1</v>
      </c>
      <c r="I28" s="32" t="s">
        <v>451</v>
      </c>
      <c r="J28" s="32" t="s">
        <v>452</v>
      </c>
      <c r="K28" s="16">
        <v>9</v>
      </c>
      <c r="L28" s="16">
        <v>9</v>
      </c>
      <c r="M28" s="16">
        <v>2011</v>
      </c>
      <c r="N28" s="16" t="s">
        <v>333</v>
      </c>
      <c r="O28" s="16" t="s">
        <v>453</v>
      </c>
      <c r="P28" s="16" t="s">
        <v>70</v>
      </c>
      <c r="Q28" s="152" t="s">
        <v>454</v>
      </c>
      <c r="R28" s="22" t="s">
        <v>455</v>
      </c>
      <c r="S28" s="16" t="s">
        <v>151</v>
      </c>
      <c r="T28" s="22" t="s">
        <v>152</v>
      </c>
      <c r="U28" s="63"/>
      <c r="V28" s="45">
        <v>43349</v>
      </c>
      <c r="W28" s="16" t="s">
        <v>182</v>
      </c>
      <c r="X28" s="20" t="e">
        <f>SUM(#REF!)</f>
        <v>#REF!</v>
      </c>
      <c r="Y28" s="44"/>
      <c r="Z28" s="21"/>
      <c r="AA28" s="21"/>
      <c r="AB28" s="21"/>
      <c r="AC28" s="21"/>
      <c r="AD28" s="21"/>
      <c r="AE28" s="20" t="e">
        <f t="shared" si="7"/>
        <v>#REF!</v>
      </c>
      <c r="AF28" s="45">
        <v>43349</v>
      </c>
      <c r="AG28" s="64"/>
      <c r="AH28" s="64"/>
      <c r="AI28" s="33"/>
      <c r="AJ28" s="33"/>
      <c r="AK28" s="29"/>
      <c r="AL28" s="29">
        <v>43677</v>
      </c>
      <c r="AM28" s="65"/>
      <c r="AN28" s="14"/>
      <c r="AO28" s="19"/>
      <c r="AP28" s="14"/>
      <c r="AQ28" s="29"/>
      <c r="AR28" s="16"/>
      <c r="AS28" s="14"/>
      <c r="AT28" s="16" t="s">
        <v>101</v>
      </c>
      <c r="AU28" s="16">
        <v>2014</v>
      </c>
      <c r="AV28" s="16" t="s">
        <v>262</v>
      </c>
      <c r="AW28" s="16" t="s">
        <v>456</v>
      </c>
      <c r="AX28" s="16"/>
      <c r="AY28" s="16"/>
      <c r="AZ28" s="16"/>
      <c r="BA28" s="16"/>
      <c r="BB28" s="22" t="str">
        <f t="shared" si="8"/>
        <v>Bác sĩ chuyên khoa cấp I - Hồi sức cấp cứu</v>
      </c>
      <c r="BC28" s="33" t="str">
        <f t="shared" si="9"/>
        <v>CKI</v>
      </c>
      <c r="BD28" s="33" t="s">
        <v>457</v>
      </c>
      <c r="BE28" s="16" t="s">
        <v>458</v>
      </c>
      <c r="BF28" s="29">
        <v>41590</v>
      </c>
      <c r="BG28" s="22" t="s">
        <v>84</v>
      </c>
      <c r="BH28" s="22" t="s">
        <v>160</v>
      </c>
      <c r="BI28" s="22" t="s">
        <v>143</v>
      </c>
      <c r="BJ28" s="16"/>
      <c r="BK28" s="16"/>
      <c r="BL28" s="16"/>
      <c r="BM28" s="16"/>
      <c r="BN28" s="16"/>
      <c r="BO28" s="36"/>
      <c r="BP28" s="33"/>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row>
    <row r="29" spans="1:248" s="38" customFormat="1" ht="32.25" customHeight="1">
      <c r="A29" s="14">
        <f t="shared" si="5"/>
        <v>26</v>
      </c>
      <c r="B29" s="16">
        <v>11</v>
      </c>
      <c r="C29" s="175" t="s">
        <v>459</v>
      </c>
      <c r="D29" s="16">
        <v>18</v>
      </c>
      <c r="E29" s="16">
        <v>9</v>
      </c>
      <c r="F29" s="16">
        <v>1980</v>
      </c>
      <c r="G29" s="16">
        <f t="shared" si="11"/>
        <v>38</v>
      </c>
      <c r="H29" s="22">
        <v>1</v>
      </c>
      <c r="I29" s="40" t="s">
        <v>460</v>
      </c>
      <c r="J29" s="40" t="s">
        <v>461</v>
      </c>
      <c r="K29" s="16">
        <v>14</v>
      </c>
      <c r="L29" s="16">
        <v>9</v>
      </c>
      <c r="M29" s="16">
        <v>1999</v>
      </c>
      <c r="N29" s="22" t="s">
        <v>462</v>
      </c>
      <c r="O29" s="22" t="s">
        <v>463</v>
      </c>
      <c r="P29" s="22" t="str">
        <f>N29</f>
        <v>Ninh Bình</v>
      </c>
      <c r="Q29" s="152" t="s">
        <v>350</v>
      </c>
      <c r="R29" s="22" t="s">
        <v>464</v>
      </c>
      <c r="S29" s="22" t="s">
        <v>270</v>
      </c>
      <c r="T29" s="22" t="s">
        <v>168</v>
      </c>
      <c r="U29" s="63"/>
      <c r="V29" s="45">
        <v>43368</v>
      </c>
      <c r="W29" s="16" t="s">
        <v>344</v>
      </c>
      <c r="X29" s="20" t="e">
        <f>SUM(#REF!)</f>
        <v>#REF!</v>
      </c>
      <c r="Y29" s="44"/>
      <c r="Z29" s="21"/>
      <c r="AA29" s="21"/>
      <c r="AB29" s="21"/>
      <c r="AC29" s="21"/>
      <c r="AD29" s="21"/>
      <c r="AE29" s="20" t="e">
        <f t="shared" si="7"/>
        <v>#REF!</v>
      </c>
      <c r="AF29" s="45">
        <v>43368</v>
      </c>
      <c r="AG29" s="64"/>
      <c r="AH29" s="64"/>
      <c r="AI29" s="33"/>
      <c r="AJ29" s="33"/>
      <c r="AK29" s="29">
        <v>43429</v>
      </c>
      <c r="AL29" s="29"/>
      <c r="AM29" s="65"/>
      <c r="AN29" s="14"/>
      <c r="AO29" s="19"/>
      <c r="AP29" s="14"/>
      <c r="AQ29" s="29"/>
      <c r="AR29" s="16"/>
      <c r="AS29" s="14"/>
      <c r="AT29" s="16" t="s">
        <v>211</v>
      </c>
      <c r="AU29" s="16">
        <v>2011</v>
      </c>
      <c r="AV29" s="16" t="s">
        <v>465</v>
      </c>
      <c r="AW29" s="16"/>
      <c r="AX29" s="16"/>
      <c r="AY29" s="16"/>
      <c r="AZ29" s="16"/>
      <c r="BA29" s="16"/>
      <c r="BB29" s="22" t="str">
        <f t="shared" si="8"/>
        <v xml:space="preserve">Bác sĩ Y Đa khoa </v>
      </c>
      <c r="BC29" s="33" t="str">
        <f t="shared" si="9"/>
        <v>BS.ĐH</v>
      </c>
      <c r="BD29" s="22" t="s">
        <v>141</v>
      </c>
      <c r="BE29" s="32" t="s">
        <v>466</v>
      </c>
      <c r="BF29" s="29" t="s">
        <v>467</v>
      </c>
      <c r="BG29" s="22" t="s">
        <v>468</v>
      </c>
      <c r="BH29" s="22" t="s">
        <v>469</v>
      </c>
      <c r="BI29" s="22" t="s">
        <v>470</v>
      </c>
      <c r="BJ29" s="16"/>
      <c r="BK29" s="16"/>
      <c r="BL29" s="16"/>
      <c r="BM29" s="16"/>
      <c r="BN29" s="16"/>
      <c r="BO29" s="36"/>
      <c r="BP29" s="33"/>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row>
    <row r="30" spans="1:248" s="38" customFormat="1" ht="19.5" customHeight="1">
      <c r="A30" s="14">
        <f t="shared" si="5"/>
        <v>27</v>
      </c>
      <c r="B30" s="16"/>
      <c r="C30" s="175" t="s">
        <v>471</v>
      </c>
      <c r="D30" s="16">
        <v>21</v>
      </c>
      <c r="E30" s="16">
        <v>9</v>
      </c>
      <c r="F30" s="16">
        <v>1970</v>
      </c>
      <c r="G30" s="16">
        <f t="shared" si="11"/>
        <v>48</v>
      </c>
      <c r="H30" s="22">
        <v>1</v>
      </c>
      <c r="I30" s="40" t="s">
        <v>472</v>
      </c>
      <c r="J30" s="40" t="s">
        <v>473</v>
      </c>
      <c r="K30" s="16">
        <v>7</v>
      </c>
      <c r="L30" s="16">
        <v>8</v>
      </c>
      <c r="M30" s="16">
        <v>1999</v>
      </c>
      <c r="N30" s="22" t="s">
        <v>474</v>
      </c>
      <c r="O30" s="22" t="s">
        <v>475</v>
      </c>
      <c r="P30" s="22" t="str">
        <f>N30</f>
        <v xml:space="preserve">Tp.HCM </v>
      </c>
      <c r="Q30" s="152" t="s">
        <v>350</v>
      </c>
      <c r="R30" s="22" t="s">
        <v>476</v>
      </c>
      <c r="S30" s="22" t="s">
        <v>151</v>
      </c>
      <c r="T30" s="22" t="s">
        <v>158</v>
      </c>
      <c r="U30" s="63"/>
      <c r="V30" s="45">
        <v>43388</v>
      </c>
      <c r="W30" s="16" t="s">
        <v>344</v>
      </c>
      <c r="X30" s="20"/>
      <c r="Y30" s="44"/>
      <c r="Z30" s="21"/>
      <c r="AA30" s="21"/>
      <c r="AB30" s="21"/>
      <c r="AC30" s="21"/>
      <c r="AD30" s="21"/>
      <c r="AE30" s="20"/>
      <c r="AF30" s="45">
        <v>43388</v>
      </c>
      <c r="AG30" s="64"/>
      <c r="AH30" s="64"/>
      <c r="AI30" s="33"/>
      <c r="AJ30" s="33"/>
      <c r="AK30" s="29">
        <v>43449</v>
      </c>
      <c r="AL30" s="29"/>
      <c r="AM30" s="65"/>
      <c r="AN30" s="14"/>
      <c r="AO30" s="19"/>
      <c r="AP30" s="14"/>
      <c r="AQ30" s="29"/>
      <c r="AR30" s="16"/>
      <c r="AS30" s="14"/>
      <c r="AT30" s="16" t="s">
        <v>211</v>
      </c>
      <c r="AU30" s="16">
        <v>2014</v>
      </c>
      <c r="AV30" s="16" t="s">
        <v>240</v>
      </c>
      <c r="AW30" s="16" t="s">
        <v>477</v>
      </c>
      <c r="AX30" s="16"/>
      <c r="AY30" s="16"/>
      <c r="AZ30" s="16"/>
      <c r="BA30" s="16"/>
      <c r="BB30" s="22" t="str">
        <f t="shared" si="8"/>
        <v>Bác sĩ chuyên khoa cấp I - Nội tổng quát</v>
      </c>
      <c r="BC30" s="33" t="str">
        <f t="shared" si="9"/>
        <v>BS.CKI</v>
      </c>
      <c r="BD30" s="33" t="s">
        <v>158</v>
      </c>
      <c r="BE30" s="32" t="s">
        <v>478</v>
      </c>
      <c r="BF30" s="29">
        <v>41487</v>
      </c>
      <c r="BG30" s="22" t="s">
        <v>84</v>
      </c>
      <c r="BH30" s="22" t="s">
        <v>160</v>
      </c>
      <c r="BI30" s="22" t="s">
        <v>143</v>
      </c>
      <c r="BJ30" s="16"/>
      <c r="BK30" s="16"/>
      <c r="BL30" s="16"/>
      <c r="BM30" s="16"/>
      <c r="BN30" s="16"/>
      <c r="BO30" s="36"/>
      <c r="BP30" s="33"/>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row>
    <row r="31" spans="1:248" s="38" customFormat="1" ht="28.5" customHeight="1">
      <c r="A31" s="14">
        <f t="shared" si="5"/>
        <v>28</v>
      </c>
      <c r="B31" s="16"/>
      <c r="C31" s="262" t="s">
        <v>479</v>
      </c>
      <c r="D31" s="16">
        <v>8</v>
      </c>
      <c r="E31" s="16">
        <v>12</v>
      </c>
      <c r="F31" s="16">
        <v>1986</v>
      </c>
      <c r="G31" s="16">
        <f t="shared" si="11"/>
        <v>32</v>
      </c>
      <c r="H31" s="22">
        <v>1</v>
      </c>
      <c r="I31" s="40" t="s">
        <v>480</v>
      </c>
      <c r="J31" s="40" t="s">
        <v>481</v>
      </c>
      <c r="K31" s="16">
        <v>16</v>
      </c>
      <c r="L31" s="16">
        <v>11</v>
      </c>
      <c r="M31" s="16">
        <v>2016</v>
      </c>
      <c r="N31" s="22" t="s">
        <v>317</v>
      </c>
      <c r="O31" s="22" t="s">
        <v>482</v>
      </c>
      <c r="P31" s="22" t="str">
        <f>N31</f>
        <v>Gia Lai</v>
      </c>
      <c r="Q31" s="152" t="s">
        <v>350</v>
      </c>
      <c r="R31" s="22" t="s">
        <v>261</v>
      </c>
      <c r="S31" s="22" t="s">
        <v>151</v>
      </c>
      <c r="T31" s="22" t="s">
        <v>168</v>
      </c>
      <c r="U31" s="63"/>
      <c r="V31" s="45">
        <v>43388</v>
      </c>
      <c r="W31" s="16" t="s">
        <v>344</v>
      </c>
      <c r="X31" s="20"/>
      <c r="Y31" s="44"/>
      <c r="Z31" s="21"/>
      <c r="AA31" s="21"/>
      <c r="AB31" s="21"/>
      <c r="AC31" s="21"/>
      <c r="AD31" s="21"/>
      <c r="AE31" s="20"/>
      <c r="AF31" s="45">
        <v>43388</v>
      </c>
      <c r="AG31" s="64"/>
      <c r="AH31" s="64"/>
      <c r="AI31" s="33"/>
      <c r="AJ31" s="33"/>
      <c r="AK31" s="29">
        <v>43449</v>
      </c>
      <c r="AL31" s="29"/>
      <c r="AM31" s="65"/>
      <c r="AN31" s="14"/>
      <c r="AO31" s="19"/>
      <c r="AP31" s="14"/>
      <c r="AQ31" s="29"/>
      <c r="AR31" s="16"/>
      <c r="AS31" s="14"/>
      <c r="AT31" s="16" t="s">
        <v>101</v>
      </c>
      <c r="AU31" s="16">
        <v>2011</v>
      </c>
      <c r="AV31" s="16" t="s">
        <v>483</v>
      </c>
      <c r="AW31" s="16" t="s">
        <v>484</v>
      </c>
      <c r="AX31" s="16" t="s">
        <v>226</v>
      </c>
      <c r="AY31" s="16"/>
      <c r="AZ31" s="16"/>
      <c r="BA31" s="16"/>
      <c r="BB31" s="22" t="str">
        <f t="shared" si="8"/>
        <v xml:space="preserve">Bác sĩ Y đa khoa </v>
      </c>
      <c r="BC31" s="33" t="str">
        <f t="shared" si="9"/>
        <v>BS.ĐH</v>
      </c>
      <c r="BD31" s="22" t="s">
        <v>141</v>
      </c>
      <c r="BE31" s="32" t="s">
        <v>485</v>
      </c>
      <c r="BF31" s="29">
        <v>41799</v>
      </c>
      <c r="BG31" s="22" t="s">
        <v>448</v>
      </c>
      <c r="BH31" s="22" t="s">
        <v>160</v>
      </c>
      <c r="BI31" s="22" t="s">
        <v>486</v>
      </c>
      <c r="BJ31" s="16"/>
      <c r="BK31" s="16"/>
      <c r="BL31" s="16"/>
      <c r="BM31" s="16"/>
      <c r="BN31" s="16"/>
      <c r="BO31" s="36"/>
      <c r="BP31" s="33"/>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row>
    <row r="32" spans="1:248" s="38" customFormat="1" ht="28.5" customHeight="1">
      <c r="A32" s="14">
        <f t="shared" si="5"/>
        <v>29</v>
      </c>
      <c r="B32" s="16"/>
      <c r="C32" s="39" t="s">
        <v>342</v>
      </c>
      <c r="D32" s="16">
        <v>20</v>
      </c>
      <c r="E32" s="16">
        <v>7</v>
      </c>
      <c r="F32" s="16">
        <v>1992</v>
      </c>
      <c r="G32" s="16">
        <f t="shared" si="11"/>
        <v>26</v>
      </c>
      <c r="H32" s="22">
        <v>0</v>
      </c>
      <c r="I32" s="40" t="s">
        <v>487</v>
      </c>
      <c r="J32" s="40" t="s">
        <v>488</v>
      </c>
      <c r="K32" s="16">
        <v>18</v>
      </c>
      <c r="L32" s="16">
        <v>7</v>
      </c>
      <c r="M32" s="16">
        <v>2006</v>
      </c>
      <c r="N32" s="22" t="s">
        <v>336</v>
      </c>
      <c r="O32" s="22" t="s">
        <v>489</v>
      </c>
      <c r="P32" s="22" t="str">
        <f t="shared" ref="P32:P33" si="12">N32</f>
        <v xml:space="preserve">Bình Định </v>
      </c>
      <c r="Q32" s="152" t="s">
        <v>350</v>
      </c>
      <c r="R32" s="22" t="s">
        <v>464</v>
      </c>
      <c r="S32" s="22" t="s">
        <v>270</v>
      </c>
      <c r="T32" s="22" t="s">
        <v>168</v>
      </c>
      <c r="U32" s="63"/>
      <c r="V32" s="45">
        <v>43402</v>
      </c>
      <c r="W32" s="16" t="s">
        <v>344</v>
      </c>
      <c r="X32" s="20"/>
      <c r="Y32" s="44"/>
      <c r="Z32" s="21"/>
      <c r="AA32" s="21"/>
      <c r="AB32" s="21"/>
      <c r="AC32" s="21"/>
      <c r="AD32" s="21"/>
      <c r="AE32" s="20"/>
      <c r="AF32" s="45">
        <v>43402</v>
      </c>
      <c r="AG32" s="64"/>
      <c r="AH32" s="64"/>
      <c r="AI32" s="33"/>
      <c r="AJ32" s="33"/>
      <c r="AK32" s="29">
        <v>43465</v>
      </c>
      <c r="AL32" s="29"/>
      <c r="AM32" s="65"/>
      <c r="AN32" s="14"/>
      <c r="AO32" s="19"/>
      <c r="AP32" s="14"/>
      <c r="AQ32" s="29"/>
      <c r="AR32" s="16"/>
      <c r="AS32" s="14"/>
      <c r="AT32" s="16" t="s">
        <v>135</v>
      </c>
      <c r="AU32" s="16">
        <v>2018</v>
      </c>
      <c r="AV32" s="16" t="s">
        <v>483</v>
      </c>
      <c r="AW32" s="16"/>
      <c r="AX32" s="16" t="s">
        <v>490</v>
      </c>
      <c r="AY32" s="16" t="s">
        <v>138</v>
      </c>
      <c r="AZ32" s="16"/>
      <c r="BA32" s="16"/>
      <c r="BB32" s="22" t="str">
        <f t="shared" si="8"/>
        <v xml:space="preserve">Bác sĩ Y Đa khoa </v>
      </c>
      <c r="BC32" s="33" t="str">
        <f t="shared" si="9"/>
        <v>BS.ĐH</v>
      </c>
      <c r="BD32" s="22" t="s">
        <v>141</v>
      </c>
      <c r="BE32" s="32"/>
      <c r="BF32" s="29"/>
      <c r="BG32" s="22"/>
      <c r="BH32" s="22"/>
      <c r="BI32" s="22"/>
      <c r="BJ32" s="16"/>
      <c r="BK32" s="16"/>
      <c r="BL32" s="16"/>
      <c r="BM32" s="16"/>
      <c r="BN32" s="16"/>
      <c r="BO32" s="36"/>
      <c r="BP32" s="33"/>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row>
    <row r="33" spans="1:248" s="38" customFormat="1" ht="28.5" customHeight="1">
      <c r="A33" s="14">
        <f t="shared" si="5"/>
        <v>30</v>
      </c>
      <c r="B33" s="16"/>
      <c r="C33" s="39" t="s">
        <v>491</v>
      </c>
      <c r="D33" s="16">
        <v>20</v>
      </c>
      <c r="E33" s="16">
        <v>10</v>
      </c>
      <c r="F33" s="16">
        <v>1989</v>
      </c>
      <c r="G33" s="16">
        <f t="shared" si="11"/>
        <v>29</v>
      </c>
      <c r="H33" s="22">
        <v>1</v>
      </c>
      <c r="I33" s="40" t="s">
        <v>492</v>
      </c>
      <c r="J33" s="40" t="s">
        <v>493</v>
      </c>
      <c r="K33" s="16">
        <v>2</v>
      </c>
      <c r="L33" s="16">
        <v>8</v>
      </c>
      <c r="M33" s="16">
        <v>2004</v>
      </c>
      <c r="N33" s="22" t="s">
        <v>494</v>
      </c>
      <c r="O33" s="22" t="s">
        <v>495</v>
      </c>
      <c r="P33" s="22" t="str">
        <f t="shared" si="12"/>
        <v>Hậu Giang</v>
      </c>
      <c r="Q33" s="152" t="s">
        <v>350</v>
      </c>
      <c r="R33" s="22" t="s">
        <v>464</v>
      </c>
      <c r="S33" s="22" t="s">
        <v>270</v>
      </c>
      <c r="T33" s="22" t="s">
        <v>168</v>
      </c>
      <c r="U33" s="63"/>
      <c r="V33" s="45">
        <v>43404</v>
      </c>
      <c r="W33" s="16" t="s">
        <v>344</v>
      </c>
      <c r="X33" s="20"/>
      <c r="Y33" s="44"/>
      <c r="Z33" s="21"/>
      <c r="AA33" s="21"/>
      <c r="AB33" s="21"/>
      <c r="AC33" s="21"/>
      <c r="AD33" s="21"/>
      <c r="AE33" s="20"/>
      <c r="AF33" s="45">
        <v>43404</v>
      </c>
      <c r="AG33" s="64"/>
      <c r="AH33" s="64"/>
      <c r="AI33" s="33"/>
      <c r="AJ33" s="33"/>
      <c r="AK33" s="29">
        <v>43465</v>
      </c>
      <c r="AL33" s="29"/>
      <c r="AM33" s="65"/>
      <c r="AN33" s="14"/>
      <c r="AO33" s="19"/>
      <c r="AP33" s="14"/>
      <c r="AQ33" s="29"/>
      <c r="AR33" s="16"/>
      <c r="AS33" s="14"/>
      <c r="AT33" s="16" t="s">
        <v>101</v>
      </c>
      <c r="AU33" s="16">
        <v>2014</v>
      </c>
      <c r="AV33" s="16" t="s">
        <v>271</v>
      </c>
      <c r="AW33" s="16" t="s">
        <v>496</v>
      </c>
      <c r="AX33" s="16" t="s">
        <v>226</v>
      </c>
      <c r="AY33" s="16" t="s">
        <v>104</v>
      </c>
      <c r="AZ33" s="16"/>
      <c r="BA33" s="16"/>
      <c r="BB33" s="22" t="str">
        <f t="shared" si="8"/>
        <v xml:space="preserve">Bác sĩ Y Đa khoa </v>
      </c>
      <c r="BC33" s="33" t="str">
        <f t="shared" si="9"/>
        <v>BS.ĐH</v>
      </c>
      <c r="BD33" s="22" t="s">
        <v>141</v>
      </c>
      <c r="BE33" s="32" t="s">
        <v>497</v>
      </c>
      <c r="BF33" s="29">
        <v>42622</v>
      </c>
      <c r="BG33" s="22" t="s">
        <v>498</v>
      </c>
      <c r="BH33" s="22" t="s">
        <v>160</v>
      </c>
      <c r="BI33" s="22" t="s">
        <v>499</v>
      </c>
      <c r="BJ33" s="16"/>
      <c r="BK33" s="16"/>
      <c r="BL33" s="16"/>
      <c r="BM33" s="16"/>
      <c r="BN33" s="16"/>
      <c r="BO33" s="36"/>
      <c r="BP33" s="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row>
    <row r="34" spans="1:248" ht="29.25" customHeight="1">
      <c r="A34" s="14">
        <f t="shared" si="5"/>
        <v>31</v>
      </c>
      <c r="B34" s="16">
        <v>12</v>
      </c>
      <c r="C34" s="206" t="s">
        <v>500</v>
      </c>
      <c r="D34" s="14">
        <v>30</v>
      </c>
      <c r="E34" s="14">
        <v>6</v>
      </c>
      <c r="F34" s="14">
        <v>1986</v>
      </c>
      <c r="G34" s="16">
        <f t="shared" si="11"/>
        <v>32</v>
      </c>
      <c r="H34" s="16">
        <v>1</v>
      </c>
      <c r="I34" s="17" t="s">
        <v>501</v>
      </c>
      <c r="J34" s="17" t="s">
        <v>502</v>
      </c>
      <c r="K34" s="14">
        <v>12</v>
      </c>
      <c r="L34" s="14">
        <v>12</v>
      </c>
      <c r="M34" s="14">
        <v>2001</v>
      </c>
      <c r="N34" s="14" t="s">
        <v>311</v>
      </c>
      <c r="O34" s="14" t="s">
        <v>503</v>
      </c>
      <c r="P34" s="14" t="s">
        <v>70</v>
      </c>
      <c r="Q34" s="251" t="s">
        <v>350</v>
      </c>
      <c r="R34" s="28" t="s">
        <v>279</v>
      </c>
      <c r="S34" s="14" t="s">
        <v>280</v>
      </c>
      <c r="T34" s="14" t="s">
        <v>131</v>
      </c>
      <c r="U34" s="14" t="s">
        <v>504</v>
      </c>
      <c r="V34" s="25" t="s">
        <v>281</v>
      </c>
      <c r="W34" s="14" t="s">
        <v>77</v>
      </c>
      <c r="X34" s="20" t="e">
        <f>SUM(#REF!)</f>
        <v>#REF!</v>
      </c>
      <c r="Y34" s="21" t="e">
        <f>#REF!-X34</f>
        <v>#REF!</v>
      </c>
      <c r="Z34" s="21">
        <v>3000000</v>
      </c>
      <c r="AA34" s="21" t="e">
        <f t="shared" ref="AA34" si="13">Y34-Z34-AB34-AC34-AD34</f>
        <v>#REF!</v>
      </c>
      <c r="AB34" s="21"/>
      <c r="AC34" s="21"/>
      <c r="AD34" s="21"/>
      <c r="AE34" s="20" t="e">
        <f t="shared" ref="AE34" si="14">X34+Y34</f>
        <v>#REF!</v>
      </c>
      <c r="AF34" s="19" t="s">
        <v>281</v>
      </c>
      <c r="AG34" s="19"/>
      <c r="AH34" s="19"/>
      <c r="AI34" s="19">
        <v>42370</v>
      </c>
      <c r="AJ34" s="19" t="s">
        <v>77</v>
      </c>
      <c r="AK34" s="29">
        <v>43101</v>
      </c>
      <c r="AL34" s="29" t="s">
        <v>78</v>
      </c>
      <c r="AM34" s="19"/>
      <c r="AN34" s="14" t="s">
        <v>505</v>
      </c>
      <c r="AO34" s="19">
        <v>41852</v>
      </c>
      <c r="AP34" s="14" t="s">
        <v>80</v>
      </c>
      <c r="AQ34" s="19">
        <v>42095</v>
      </c>
      <c r="AR34" s="14"/>
      <c r="AS34" s="17"/>
      <c r="AT34" s="18" t="s">
        <v>101</v>
      </c>
      <c r="AU34" s="18">
        <v>2013</v>
      </c>
      <c r="AV34" s="18" t="s">
        <v>506</v>
      </c>
      <c r="AW34" s="28" t="s">
        <v>507</v>
      </c>
      <c r="AX34" s="33"/>
      <c r="AY34" s="33"/>
      <c r="AZ34" s="18" t="s">
        <v>508</v>
      </c>
      <c r="BA34" s="18" t="s">
        <v>509</v>
      </c>
      <c r="BB34" s="22" t="str">
        <f t="shared" si="8"/>
        <v>Cử nhân điều dưỡng</v>
      </c>
      <c r="BC34" s="22" t="str">
        <f t="shared" si="9"/>
        <v>ĐH</v>
      </c>
      <c r="BD34" s="22" t="s">
        <v>287</v>
      </c>
      <c r="BE34" s="27" t="s">
        <v>510</v>
      </c>
      <c r="BF34" s="27" t="s">
        <v>109</v>
      </c>
      <c r="BG34" s="18" t="s">
        <v>84</v>
      </c>
      <c r="BH34" s="18" t="s">
        <v>85</v>
      </c>
      <c r="BI34" s="18" t="s">
        <v>289</v>
      </c>
      <c r="BJ34" s="14"/>
      <c r="BK34" s="14" t="s">
        <v>511</v>
      </c>
      <c r="BL34" s="14"/>
      <c r="BM34" s="14" t="s">
        <v>80</v>
      </c>
      <c r="BN34" s="18" t="s">
        <v>110</v>
      </c>
      <c r="BO34" s="23"/>
      <c r="BP34" s="24"/>
    </row>
    <row r="35" spans="1:248" ht="28.5" customHeight="1">
      <c r="A35" s="14">
        <f t="shared" si="5"/>
        <v>32</v>
      </c>
      <c r="B35" s="14">
        <v>1</v>
      </c>
      <c r="C35" s="206" t="s">
        <v>537</v>
      </c>
      <c r="D35" s="14">
        <v>3</v>
      </c>
      <c r="E35" s="14">
        <v>7</v>
      </c>
      <c r="F35" s="14">
        <v>1976</v>
      </c>
      <c r="G35" s="16">
        <f t="shared" si="11"/>
        <v>42</v>
      </c>
      <c r="H35" s="16">
        <v>1</v>
      </c>
      <c r="I35" s="17" t="s">
        <v>538</v>
      </c>
      <c r="J35" s="14" t="s">
        <v>539</v>
      </c>
      <c r="K35" s="14">
        <v>12</v>
      </c>
      <c r="L35" s="14">
        <v>12</v>
      </c>
      <c r="M35" s="14">
        <v>2012</v>
      </c>
      <c r="N35" s="14" t="s">
        <v>70</v>
      </c>
      <c r="O35" s="14" t="s">
        <v>540</v>
      </c>
      <c r="P35" s="14" t="s">
        <v>70</v>
      </c>
      <c r="Q35" s="251" t="s">
        <v>541</v>
      </c>
      <c r="R35" s="28" t="s">
        <v>542</v>
      </c>
      <c r="S35" s="14" t="s">
        <v>352</v>
      </c>
      <c r="T35" s="14" t="s">
        <v>97</v>
      </c>
      <c r="U35" s="14" t="s">
        <v>543</v>
      </c>
      <c r="V35" s="19" t="s">
        <v>281</v>
      </c>
      <c r="W35" s="14" t="s">
        <v>77</v>
      </c>
      <c r="X35" s="20" t="e">
        <f>SUM(#REF!)</f>
        <v>#REF!</v>
      </c>
      <c r="Y35" s="21" t="e">
        <f>#REF!-X35</f>
        <v>#REF!</v>
      </c>
      <c r="Z35" s="21">
        <v>3000000</v>
      </c>
      <c r="AA35" s="21" t="e">
        <f t="shared" ref="AA35:AA37" si="15">Y35-Z35-AB35-AC35-AD35</f>
        <v>#REF!</v>
      </c>
      <c r="AB35" s="21">
        <v>3000000</v>
      </c>
      <c r="AC35" s="21">
        <v>3000000</v>
      </c>
      <c r="AD35" s="21">
        <v>730000</v>
      </c>
      <c r="AE35" s="20" t="e">
        <f t="shared" ref="AE35:AE52" si="16">X35+Y35</f>
        <v>#REF!</v>
      </c>
      <c r="AF35" s="19" t="s">
        <v>281</v>
      </c>
      <c r="AG35" s="19"/>
      <c r="AH35" s="19"/>
      <c r="AI35" s="19">
        <v>42370</v>
      </c>
      <c r="AJ35" s="19" t="s">
        <v>77</v>
      </c>
      <c r="AK35" s="29">
        <v>43101</v>
      </c>
      <c r="AL35" s="29" t="s">
        <v>78</v>
      </c>
      <c r="AM35" s="19"/>
      <c r="AN35" s="17" t="s">
        <v>544</v>
      </c>
      <c r="AO35" s="19">
        <v>41852</v>
      </c>
      <c r="AP35" s="14" t="s">
        <v>80</v>
      </c>
      <c r="AQ35" s="19">
        <v>42614</v>
      </c>
      <c r="AR35" s="14"/>
      <c r="AS35" s="17"/>
      <c r="AT35" s="18" t="s">
        <v>135</v>
      </c>
      <c r="AU35" s="18">
        <v>2013</v>
      </c>
      <c r="AV35" s="18" t="s">
        <v>355</v>
      </c>
      <c r="AW35" s="28" t="s">
        <v>545</v>
      </c>
      <c r="AX35" s="22"/>
      <c r="AY35" s="22" t="s">
        <v>138</v>
      </c>
      <c r="AZ35" s="18" t="s">
        <v>546</v>
      </c>
      <c r="BA35" s="18" t="s">
        <v>547</v>
      </c>
      <c r="BB35" s="22" t="str">
        <f t="shared" si="8"/>
        <v>Bác sĩ chuyên khoa cấp II - Nội khoa</v>
      </c>
      <c r="BC35" s="22" t="str">
        <f t="shared" si="9"/>
        <v>CKII</v>
      </c>
      <c r="BD35" s="18" t="s">
        <v>107</v>
      </c>
      <c r="BE35" s="27" t="s">
        <v>548</v>
      </c>
      <c r="BF35" s="27" t="s">
        <v>549</v>
      </c>
      <c r="BG35" s="18" t="s">
        <v>84</v>
      </c>
      <c r="BH35" s="18" t="s">
        <v>85</v>
      </c>
      <c r="BI35" s="18" t="s">
        <v>397</v>
      </c>
      <c r="BJ35" s="14" t="s">
        <v>550</v>
      </c>
      <c r="BK35" s="14" t="s">
        <v>144</v>
      </c>
      <c r="BL35" s="14"/>
      <c r="BM35" s="14"/>
      <c r="BN35" s="18" t="s">
        <v>110</v>
      </c>
      <c r="BO35" s="23"/>
      <c r="BP35" s="30" t="s">
        <v>145</v>
      </c>
    </row>
    <row r="36" spans="1:248" ht="25.5">
      <c r="A36" s="14">
        <f t="shared" si="5"/>
        <v>33</v>
      </c>
      <c r="B36" s="16">
        <v>2</v>
      </c>
      <c r="C36" s="136" t="s">
        <v>551</v>
      </c>
      <c r="D36" s="16">
        <v>31</v>
      </c>
      <c r="E36" s="16">
        <v>5</v>
      </c>
      <c r="F36" s="16">
        <v>1968</v>
      </c>
      <c r="G36" s="16">
        <f t="shared" si="11"/>
        <v>50</v>
      </c>
      <c r="H36" s="16">
        <v>1</v>
      </c>
      <c r="I36" s="32" t="s">
        <v>552</v>
      </c>
      <c r="J36" s="32" t="s">
        <v>553</v>
      </c>
      <c r="K36" s="16">
        <v>6</v>
      </c>
      <c r="L36" s="16">
        <v>7</v>
      </c>
      <c r="M36" s="16">
        <v>2013</v>
      </c>
      <c r="N36" s="16" t="s">
        <v>70</v>
      </c>
      <c r="O36" s="16" t="s">
        <v>554</v>
      </c>
      <c r="P36" s="16" t="s">
        <v>70</v>
      </c>
      <c r="Q36" s="150" t="s">
        <v>541</v>
      </c>
      <c r="R36" s="33" t="s">
        <v>555</v>
      </c>
      <c r="S36" s="16" t="s">
        <v>556</v>
      </c>
      <c r="T36" s="22" t="s">
        <v>152</v>
      </c>
      <c r="U36" s="16" t="s">
        <v>557</v>
      </c>
      <c r="V36" s="29">
        <v>42278</v>
      </c>
      <c r="W36" s="16" t="s">
        <v>210</v>
      </c>
      <c r="X36" s="20" t="e">
        <f>SUM(#REF!)</f>
        <v>#REF!</v>
      </c>
      <c r="Y36" s="21" t="e">
        <f>#REF!-X36</f>
        <v>#REF!</v>
      </c>
      <c r="Z36" s="21">
        <v>2000000</v>
      </c>
      <c r="AA36" s="21" t="e">
        <f t="shared" si="15"/>
        <v>#REF!</v>
      </c>
      <c r="AB36" s="21">
        <v>2000000</v>
      </c>
      <c r="AC36" s="21">
        <v>2000000</v>
      </c>
      <c r="AD36" s="21">
        <v>730000</v>
      </c>
      <c r="AE36" s="20" t="e">
        <f t="shared" si="16"/>
        <v>#REF!</v>
      </c>
      <c r="AF36" s="29">
        <v>42278</v>
      </c>
      <c r="AG36" s="29"/>
      <c r="AH36" s="29">
        <v>42338</v>
      </c>
      <c r="AI36" s="29">
        <v>42370</v>
      </c>
      <c r="AJ36" s="29">
        <v>42736</v>
      </c>
      <c r="AK36" s="29"/>
      <c r="AL36" s="29">
        <v>43466</v>
      </c>
      <c r="AM36" s="29"/>
      <c r="AN36" s="32" t="s">
        <v>558</v>
      </c>
      <c r="AO36" s="29">
        <v>42339</v>
      </c>
      <c r="AP36" s="16" t="s">
        <v>80</v>
      </c>
      <c r="AQ36" s="29">
        <v>42401</v>
      </c>
      <c r="AR36" s="16"/>
      <c r="AS36" s="32"/>
      <c r="AT36" s="22" t="s">
        <v>101</v>
      </c>
      <c r="AU36" s="22">
        <v>2012</v>
      </c>
      <c r="AV36" s="22" t="s">
        <v>559</v>
      </c>
      <c r="AW36" s="33" t="s">
        <v>370</v>
      </c>
      <c r="AX36" s="18" t="s">
        <v>104</v>
      </c>
      <c r="AY36" s="18" t="s">
        <v>138</v>
      </c>
      <c r="AZ36" s="22" t="s">
        <v>560</v>
      </c>
      <c r="BA36" s="22" t="s">
        <v>561</v>
      </c>
      <c r="BB36" s="22" t="str">
        <f t="shared" si="8"/>
        <v>Bác sĩ chuyên khoa cấp I - Lão khoa</v>
      </c>
      <c r="BC36" s="22" t="str">
        <f t="shared" si="9"/>
        <v>CKI</v>
      </c>
      <c r="BD36" s="22" t="s">
        <v>158</v>
      </c>
      <c r="BE36" s="35" t="s">
        <v>562</v>
      </c>
      <c r="BF36" s="29">
        <v>41656</v>
      </c>
      <c r="BG36" s="22" t="s">
        <v>84</v>
      </c>
      <c r="BH36" s="22" t="s">
        <v>160</v>
      </c>
      <c r="BI36" s="22" t="s">
        <v>143</v>
      </c>
      <c r="BJ36" s="16"/>
      <c r="BK36" s="16" t="s">
        <v>374</v>
      </c>
      <c r="BL36" s="16"/>
      <c r="BM36" s="16"/>
      <c r="BN36" s="22" t="s">
        <v>110</v>
      </c>
      <c r="BO36" s="36"/>
      <c r="BP36" s="30" t="s">
        <v>145</v>
      </c>
    </row>
    <row r="37" spans="1:248" ht="25.5">
      <c r="A37" s="14">
        <f t="shared" si="5"/>
        <v>34</v>
      </c>
      <c r="B37" s="16">
        <v>3</v>
      </c>
      <c r="C37" s="136" t="s">
        <v>563</v>
      </c>
      <c r="D37" s="16">
        <v>16</v>
      </c>
      <c r="E37" s="16">
        <v>8</v>
      </c>
      <c r="F37" s="16">
        <v>1975</v>
      </c>
      <c r="G37" s="16">
        <f t="shared" si="11"/>
        <v>43</v>
      </c>
      <c r="H37" s="16">
        <v>1</v>
      </c>
      <c r="I37" s="16" t="s">
        <v>564</v>
      </c>
      <c r="J37" s="16" t="s">
        <v>565</v>
      </c>
      <c r="K37" s="16">
        <v>24</v>
      </c>
      <c r="L37" s="16">
        <v>2</v>
      </c>
      <c r="M37" s="16">
        <v>2009</v>
      </c>
      <c r="N37" s="16" t="s">
        <v>70</v>
      </c>
      <c r="O37" s="16" t="s">
        <v>566</v>
      </c>
      <c r="P37" s="16" t="s">
        <v>70</v>
      </c>
      <c r="Q37" s="150" t="s">
        <v>541</v>
      </c>
      <c r="R37" s="33" t="s">
        <v>402</v>
      </c>
      <c r="S37" s="16" t="s">
        <v>151</v>
      </c>
      <c r="T37" s="22" t="s">
        <v>152</v>
      </c>
      <c r="U37" s="16" t="s">
        <v>567</v>
      </c>
      <c r="V37" s="29">
        <v>41744</v>
      </c>
      <c r="W37" s="16" t="s">
        <v>77</v>
      </c>
      <c r="X37" s="20" t="e">
        <f>SUM(#REF!)</f>
        <v>#REF!</v>
      </c>
      <c r="Y37" s="21" t="e">
        <f>#REF!-X37</f>
        <v>#REF!</v>
      </c>
      <c r="Z37" s="21">
        <v>1600000</v>
      </c>
      <c r="AA37" s="21" t="e">
        <f t="shared" si="15"/>
        <v>#REF!</v>
      </c>
      <c r="AB37" s="21">
        <v>1600000</v>
      </c>
      <c r="AC37" s="21">
        <v>1600000</v>
      </c>
      <c r="AD37" s="21">
        <v>730000</v>
      </c>
      <c r="AE37" s="20" t="e">
        <f t="shared" si="16"/>
        <v>#REF!</v>
      </c>
      <c r="AF37" s="29" t="s">
        <v>281</v>
      </c>
      <c r="AG37" s="29"/>
      <c r="AH37" s="29"/>
      <c r="AI37" s="29">
        <v>42370</v>
      </c>
      <c r="AJ37" s="29" t="s">
        <v>77</v>
      </c>
      <c r="AK37" s="29">
        <v>43101</v>
      </c>
      <c r="AL37" s="29" t="s">
        <v>78</v>
      </c>
      <c r="AM37" s="29"/>
      <c r="AN37" s="32" t="s">
        <v>568</v>
      </c>
      <c r="AO37" s="29">
        <v>41852</v>
      </c>
      <c r="AP37" s="16" t="s">
        <v>80</v>
      </c>
      <c r="AQ37" s="29">
        <v>41913</v>
      </c>
      <c r="AR37" s="16"/>
      <c r="AS37" s="32"/>
      <c r="AT37" s="22" t="s">
        <v>135</v>
      </c>
      <c r="AU37" s="22">
        <v>2009</v>
      </c>
      <c r="AV37" s="22" t="s">
        <v>355</v>
      </c>
      <c r="AW37" s="33" t="s">
        <v>569</v>
      </c>
      <c r="AX37" s="22"/>
      <c r="AY37" s="22"/>
      <c r="AZ37" s="22"/>
      <c r="BA37" s="22" t="s">
        <v>570</v>
      </c>
      <c r="BB37" s="22" t="str">
        <f t="shared" si="8"/>
        <v>Bác sĩ chuyên khoa cấp I - Nội khoa</v>
      </c>
      <c r="BC37" s="22" t="str">
        <f t="shared" si="9"/>
        <v>CKI</v>
      </c>
      <c r="BD37" s="22" t="s">
        <v>158</v>
      </c>
      <c r="BE37" s="35" t="s">
        <v>571</v>
      </c>
      <c r="BF37" s="35" t="s">
        <v>572</v>
      </c>
      <c r="BG37" s="22" t="s">
        <v>84</v>
      </c>
      <c r="BH37" s="22" t="s">
        <v>160</v>
      </c>
      <c r="BI37" s="22" t="s">
        <v>360</v>
      </c>
      <c r="BJ37" s="16"/>
      <c r="BK37" s="16"/>
      <c r="BL37" s="16"/>
      <c r="BM37" s="16"/>
      <c r="BN37" s="22" t="s">
        <v>110</v>
      </c>
      <c r="BO37" s="36"/>
      <c r="BP37" s="30" t="s">
        <v>145</v>
      </c>
    </row>
    <row r="38" spans="1:248" ht="38.25">
      <c r="A38" s="14">
        <f t="shared" si="5"/>
        <v>35</v>
      </c>
      <c r="B38" s="16">
        <v>4</v>
      </c>
      <c r="C38" s="71" t="s">
        <v>573</v>
      </c>
      <c r="D38" s="72">
        <v>8</v>
      </c>
      <c r="E38" s="72">
        <v>11</v>
      </c>
      <c r="F38" s="72">
        <v>1971</v>
      </c>
      <c r="G38" s="16">
        <f t="shared" si="11"/>
        <v>47</v>
      </c>
      <c r="H38" s="16">
        <v>1</v>
      </c>
      <c r="I38" s="72" t="s">
        <v>574</v>
      </c>
      <c r="J38" s="72" t="s">
        <v>575</v>
      </c>
      <c r="K38" s="72">
        <v>9</v>
      </c>
      <c r="L38" s="72">
        <v>8</v>
      </c>
      <c r="M38" s="72">
        <v>2011</v>
      </c>
      <c r="N38" s="72" t="s">
        <v>70</v>
      </c>
      <c r="O38" s="72" t="s">
        <v>576</v>
      </c>
      <c r="P38" s="72" t="s">
        <v>70</v>
      </c>
      <c r="Q38" s="252" t="s">
        <v>541</v>
      </c>
      <c r="R38" s="72" t="s">
        <v>151</v>
      </c>
      <c r="S38" s="72" t="s">
        <v>151</v>
      </c>
      <c r="T38" s="72" t="s">
        <v>97</v>
      </c>
      <c r="U38" s="72">
        <v>64</v>
      </c>
      <c r="V38" s="73" t="s">
        <v>281</v>
      </c>
      <c r="W38" s="72" t="s">
        <v>77</v>
      </c>
      <c r="X38" s="20" t="e">
        <f>SUM(#REF!)</f>
        <v>#REF!</v>
      </c>
      <c r="Y38" s="21" t="e">
        <f>#REF!-X38</f>
        <v>#REF!</v>
      </c>
      <c r="Z38" s="37"/>
      <c r="AA38" s="37"/>
      <c r="AB38" s="37"/>
      <c r="AC38" s="37"/>
      <c r="AD38" s="37"/>
      <c r="AE38" s="20" t="e">
        <f t="shared" si="16"/>
        <v>#REF!</v>
      </c>
      <c r="AF38" s="29" t="s">
        <v>281</v>
      </c>
      <c r="AG38" s="73"/>
      <c r="AH38" s="73"/>
      <c r="AI38" s="73">
        <v>42370</v>
      </c>
      <c r="AJ38" s="73" t="s">
        <v>77</v>
      </c>
      <c r="AK38" s="29">
        <v>43101</v>
      </c>
      <c r="AL38" s="29" t="s">
        <v>78</v>
      </c>
      <c r="AM38" s="73"/>
      <c r="AN38" s="32" t="s">
        <v>577</v>
      </c>
      <c r="AO38" s="73">
        <v>41821</v>
      </c>
      <c r="AP38" s="72" t="s">
        <v>80</v>
      </c>
      <c r="AQ38" s="73">
        <v>41913</v>
      </c>
      <c r="AR38" s="72"/>
      <c r="AS38" s="74"/>
      <c r="AT38" s="75" t="s">
        <v>135</v>
      </c>
      <c r="AU38" s="75">
        <v>2013</v>
      </c>
      <c r="AV38" s="75" t="s">
        <v>355</v>
      </c>
      <c r="AW38" s="76" t="s">
        <v>578</v>
      </c>
      <c r="AX38" s="22" t="s">
        <v>579</v>
      </c>
      <c r="AY38" s="22"/>
      <c r="AZ38" s="75" t="s">
        <v>580</v>
      </c>
      <c r="BA38" s="75" t="s">
        <v>581</v>
      </c>
      <c r="BB38" s="22" t="str">
        <f t="shared" si="8"/>
        <v>Bác sĩ điều trị</v>
      </c>
      <c r="BC38" s="22" t="str">
        <f t="shared" si="9"/>
        <v>CKII</v>
      </c>
      <c r="BD38" s="75" t="s">
        <v>107</v>
      </c>
      <c r="BE38" s="77" t="s">
        <v>582</v>
      </c>
      <c r="BF38" s="77" t="s">
        <v>583</v>
      </c>
      <c r="BG38" s="75" t="s">
        <v>84</v>
      </c>
      <c r="BH38" s="75" t="s">
        <v>160</v>
      </c>
      <c r="BI38" s="75" t="s">
        <v>360</v>
      </c>
      <c r="BJ38" s="72"/>
      <c r="BK38" s="72"/>
      <c r="BL38" s="72"/>
      <c r="BM38" s="72"/>
      <c r="BN38" s="75" t="s">
        <v>110</v>
      </c>
      <c r="BO38" s="78"/>
      <c r="BP38" s="30"/>
    </row>
    <row r="39" spans="1:248" ht="25.5">
      <c r="A39" s="14">
        <f t="shared" si="5"/>
        <v>36</v>
      </c>
      <c r="B39" s="16">
        <v>5</v>
      </c>
      <c r="C39" s="31" t="s">
        <v>584</v>
      </c>
      <c r="D39" s="16">
        <v>19</v>
      </c>
      <c r="E39" s="16">
        <v>2</v>
      </c>
      <c r="F39" s="16">
        <v>1986</v>
      </c>
      <c r="G39" s="16">
        <f t="shared" si="11"/>
        <v>32</v>
      </c>
      <c r="H39" s="16">
        <v>1</v>
      </c>
      <c r="I39" s="32" t="s">
        <v>585</v>
      </c>
      <c r="J39" s="32" t="s">
        <v>586</v>
      </c>
      <c r="K39" s="16">
        <v>12</v>
      </c>
      <c r="L39" s="16">
        <v>3</v>
      </c>
      <c r="M39" s="16">
        <v>2001</v>
      </c>
      <c r="N39" s="16" t="s">
        <v>126</v>
      </c>
      <c r="O39" s="16" t="s">
        <v>587</v>
      </c>
      <c r="P39" s="16" t="s">
        <v>70</v>
      </c>
      <c r="Q39" s="150" t="s">
        <v>541</v>
      </c>
      <c r="R39" s="16" t="s">
        <v>151</v>
      </c>
      <c r="S39" s="16" t="s">
        <v>151</v>
      </c>
      <c r="T39" s="16" t="s">
        <v>118</v>
      </c>
      <c r="U39" s="16">
        <v>469</v>
      </c>
      <c r="V39" s="29">
        <v>41899</v>
      </c>
      <c r="W39" s="16" t="s">
        <v>182</v>
      </c>
      <c r="X39" s="20" t="e">
        <f>SUM(#REF!)</f>
        <v>#REF!</v>
      </c>
      <c r="Y39" s="21" t="e">
        <f>#REF!-X39</f>
        <v>#REF!</v>
      </c>
      <c r="Z39" s="37"/>
      <c r="AA39" s="37"/>
      <c r="AB39" s="37"/>
      <c r="AC39" s="37"/>
      <c r="AD39" s="37"/>
      <c r="AE39" s="20" t="e">
        <f t="shared" si="16"/>
        <v>#REF!</v>
      </c>
      <c r="AF39" s="29">
        <v>41905</v>
      </c>
      <c r="AG39" s="29"/>
      <c r="AH39" s="29">
        <v>42270</v>
      </c>
      <c r="AI39" s="29">
        <v>42614</v>
      </c>
      <c r="AJ39" s="29">
        <v>42979</v>
      </c>
      <c r="AK39" s="29">
        <v>43312</v>
      </c>
      <c r="AL39" s="29"/>
      <c r="AM39" s="29"/>
      <c r="AN39" s="32"/>
      <c r="AO39" s="29"/>
      <c r="AP39" s="16"/>
      <c r="AQ39" s="29">
        <v>41913</v>
      </c>
      <c r="AR39" s="16"/>
      <c r="AS39" s="32"/>
      <c r="AT39" s="22" t="s">
        <v>135</v>
      </c>
      <c r="AU39" s="22">
        <v>2014</v>
      </c>
      <c r="AV39" s="22" t="s">
        <v>588</v>
      </c>
      <c r="AW39" s="30"/>
      <c r="AX39" s="75" t="s">
        <v>104</v>
      </c>
      <c r="AY39" s="75"/>
      <c r="AZ39" s="22" t="s">
        <v>306</v>
      </c>
      <c r="BA39" s="22" t="s">
        <v>589</v>
      </c>
      <c r="BB39" s="22" t="str">
        <f t="shared" si="8"/>
        <v>Bác sĩ điều trị</v>
      </c>
      <c r="BC39" s="22" t="str">
        <f t="shared" si="9"/>
        <v>Thạc sĩ</v>
      </c>
      <c r="BD39" s="22" t="s">
        <v>122</v>
      </c>
      <c r="BE39" s="35" t="s">
        <v>590</v>
      </c>
      <c r="BF39" s="34">
        <v>42207</v>
      </c>
      <c r="BG39" s="22" t="s">
        <v>84</v>
      </c>
      <c r="BH39" s="22" t="s">
        <v>160</v>
      </c>
      <c r="BI39" s="22" t="s">
        <v>143</v>
      </c>
      <c r="BJ39" s="16"/>
      <c r="BK39" s="16"/>
      <c r="BL39" s="16"/>
      <c r="BM39" s="16"/>
      <c r="BN39" s="22" t="s">
        <v>110</v>
      </c>
      <c r="BO39" s="36"/>
      <c r="BP39" s="30"/>
    </row>
    <row r="40" spans="1:248" ht="38.25">
      <c r="A40" s="14">
        <f t="shared" si="5"/>
        <v>37</v>
      </c>
      <c r="B40" s="16">
        <v>6</v>
      </c>
      <c r="C40" s="136" t="s">
        <v>591</v>
      </c>
      <c r="D40" s="16">
        <v>12</v>
      </c>
      <c r="E40" s="16">
        <v>6</v>
      </c>
      <c r="F40" s="16">
        <v>1985</v>
      </c>
      <c r="G40" s="16">
        <f t="shared" si="11"/>
        <v>33</v>
      </c>
      <c r="H40" s="16">
        <v>0</v>
      </c>
      <c r="I40" s="16" t="s">
        <v>592</v>
      </c>
      <c r="J40" s="16" t="s">
        <v>593</v>
      </c>
      <c r="K40" s="16">
        <v>26</v>
      </c>
      <c r="L40" s="16">
        <v>12</v>
      </c>
      <c r="M40" s="16">
        <v>2012</v>
      </c>
      <c r="N40" s="16" t="s">
        <v>70</v>
      </c>
      <c r="O40" s="16" t="s">
        <v>594</v>
      </c>
      <c r="P40" s="16" t="s">
        <v>70</v>
      </c>
      <c r="Q40" s="150" t="s">
        <v>541</v>
      </c>
      <c r="R40" s="22" t="s">
        <v>595</v>
      </c>
      <c r="S40" s="16" t="s">
        <v>151</v>
      </c>
      <c r="T40" s="16" t="s">
        <v>118</v>
      </c>
      <c r="U40" s="16" t="s">
        <v>596</v>
      </c>
      <c r="V40" s="29" t="s">
        <v>281</v>
      </c>
      <c r="W40" s="16" t="s">
        <v>77</v>
      </c>
      <c r="X40" s="20" t="e">
        <f>SUM(#REF!)</f>
        <v>#REF!</v>
      </c>
      <c r="Y40" s="21" t="e">
        <f>#REF!-X40</f>
        <v>#REF!</v>
      </c>
      <c r="Z40" s="21">
        <v>1600000</v>
      </c>
      <c r="AA40" s="21" t="e">
        <f t="shared" ref="AA40:AA52" si="17">Y40-Z40-AB40-AC40-AD40</f>
        <v>#REF!</v>
      </c>
      <c r="AB40" s="21">
        <v>1600000</v>
      </c>
      <c r="AC40" s="21">
        <v>1600000</v>
      </c>
      <c r="AD40" s="21">
        <v>730000</v>
      </c>
      <c r="AE40" s="20" t="e">
        <f t="shared" si="16"/>
        <v>#REF!</v>
      </c>
      <c r="AF40" s="29" t="s">
        <v>281</v>
      </c>
      <c r="AG40" s="29"/>
      <c r="AH40" s="29"/>
      <c r="AI40" s="29">
        <v>42370</v>
      </c>
      <c r="AJ40" s="29" t="s">
        <v>77</v>
      </c>
      <c r="AK40" s="29">
        <v>43101</v>
      </c>
      <c r="AL40" s="29" t="s">
        <v>78</v>
      </c>
      <c r="AM40" s="29"/>
      <c r="AN40" s="32" t="s">
        <v>597</v>
      </c>
      <c r="AO40" s="29">
        <v>41821</v>
      </c>
      <c r="AP40" s="16" t="s">
        <v>80</v>
      </c>
      <c r="AQ40" s="29">
        <v>41913</v>
      </c>
      <c r="AR40" s="16"/>
      <c r="AS40" s="32"/>
      <c r="AT40" s="22" t="s">
        <v>135</v>
      </c>
      <c r="AU40" s="22">
        <v>2013</v>
      </c>
      <c r="AV40" s="22" t="s">
        <v>598</v>
      </c>
      <c r="AW40" s="22" t="s">
        <v>599</v>
      </c>
      <c r="AX40" s="30" t="s">
        <v>600</v>
      </c>
      <c r="AY40" s="22" t="s">
        <v>138</v>
      </c>
      <c r="AZ40" s="22" t="s">
        <v>514</v>
      </c>
      <c r="BA40" s="22" t="s">
        <v>601</v>
      </c>
      <c r="BB40" s="22" t="str">
        <f t="shared" si="8"/>
        <v>Bác sĩ nội trú - Y học cổ truyền</v>
      </c>
      <c r="BC40" s="22" t="str">
        <f t="shared" si="9"/>
        <v>Thạc sĩ</v>
      </c>
      <c r="BD40" s="22" t="s">
        <v>122</v>
      </c>
      <c r="BE40" s="22" t="s">
        <v>602</v>
      </c>
      <c r="BF40" s="29">
        <v>42443</v>
      </c>
      <c r="BG40" s="22" t="s">
        <v>84</v>
      </c>
      <c r="BH40" s="22" t="s">
        <v>85</v>
      </c>
      <c r="BI40" s="22" t="s">
        <v>603</v>
      </c>
      <c r="BJ40" s="16"/>
      <c r="BK40" s="16"/>
      <c r="BL40" s="16"/>
      <c r="BM40" s="16"/>
      <c r="BN40" s="22" t="s">
        <v>110</v>
      </c>
      <c r="BO40" s="36"/>
      <c r="BP40" s="30" t="s">
        <v>145</v>
      </c>
    </row>
    <row r="41" spans="1:248" ht="27.75" customHeight="1">
      <c r="A41" s="14">
        <f t="shared" si="5"/>
        <v>38</v>
      </c>
      <c r="B41" s="16">
        <v>7</v>
      </c>
      <c r="C41" s="136" t="s">
        <v>604</v>
      </c>
      <c r="D41" s="16">
        <v>18</v>
      </c>
      <c r="E41" s="16">
        <v>12</v>
      </c>
      <c r="F41" s="16">
        <v>1982</v>
      </c>
      <c r="G41" s="16">
        <f t="shared" si="11"/>
        <v>36</v>
      </c>
      <c r="H41" s="16">
        <v>0</v>
      </c>
      <c r="I41" s="32" t="s">
        <v>605</v>
      </c>
      <c r="J41" s="32" t="s">
        <v>606</v>
      </c>
      <c r="K41" s="16">
        <v>16</v>
      </c>
      <c r="L41" s="16">
        <v>1</v>
      </c>
      <c r="M41" s="16">
        <v>2013</v>
      </c>
      <c r="N41" s="16" t="s">
        <v>320</v>
      </c>
      <c r="O41" s="16" t="s">
        <v>607</v>
      </c>
      <c r="P41" s="16" t="s">
        <v>320</v>
      </c>
      <c r="Q41" s="150" t="s">
        <v>541</v>
      </c>
      <c r="R41" s="22" t="s">
        <v>366</v>
      </c>
      <c r="S41" s="16" t="s">
        <v>151</v>
      </c>
      <c r="T41" s="16" t="s">
        <v>168</v>
      </c>
      <c r="U41" s="16">
        <v>30</v>
      </c>
      <c r="V41" s="34" t="s">
        <v>132</v>
      </c>
      <c r="W41" s="16" t="s">
        <v>77</v>
      </c>
      <c r="X41" s="20" t="e">
        <f>SUM(#REF!)</f>
        <v>#REF!</v>
      </c>
      <c r="Y41" s="21" t="e">
        <f>#REF!-X41</f>
        <v>#REF!</v>
      </c>
      <c r="Z41" s="21">
        <v>1500000</v>
      </c>
      <c r="AA41" s="21" t="e">
        <f t="shared" si="17"/>
        <v>#REF!</v>
      </c>
      <c r="AB41" s="21">
        <v>1500000</v>
      </c>
      <c r="AC41" s="21">
        <v>1500000</v>
      </c>
      <c r="AD41" s="21">
        <v>730000</v>
      </c>
      <c r="AE41" s="20" t="e">
        <f t="shared" si="16"/>
        <v>#REF!</v>
      </c>
      <c r="AF41" s="29">
        <v>41848</v>
      </c>
      <c r="AG41" s="34">
        <v>41941</v>
      </c>
      <c r="AH41" s="29">
        <f>AG41+365</f>
        <v>42306</v>
      </c>
      <c r="AI41" s="29">
        <v>42370</v>
      </c>
      <c r="AJ41" s="29"/>
      <c r="AK41" s="29">
        <v>43101</v>
      </c>
      <c r="AL41" s="29" t="s">
        <v>78</v>
      </c>
      <c r="AM41" s="29"/>
      <c r="AN41" s="32" t="s">
        <v>608</v>
      </c>
      <c r="AO41" s="29">
        <v>42005</v>
      </c>
      <c r="AP41" s="16" t="s">
        <v>80</v>
      </c>
      <c r="AQ41" s="29">
        <v>42430</v>
      </c>
      <c r="AR41" s="16"/>
      <c r="AS41" s="32"/>
      <c r="AT41" s="22" t="s">
        <v>211</v>
      </c>
      <c r="AU41" s="22">
        <v>2012</v>
      </c>
      <c r="AV41" s="22" t="s">
        <v>391</v>
      </c>
      <c r="AW41" s="22"/>
      <c r="AX41" s="22" t="s">
        <v>226</v>
      </c>
      <c r="AY41" s="22" t="s">
        <v>104</v>
      </c>
      <c r="AZ41" s="22" t="s">
        <v>515</v>
      </c>
      <c r="BA41" s="22" t="s">
        <v>609</v>
      </c>
      <c r="BB41" s="22" t="str">
        <f t="shared" si="8"/>
        <v>Bác sĩ Đa khoa</v>
      </c>
      <c r="BC41" s="22" t="str">
        <f t="shared" si="9"/>
        <v>BS.ĐH</v>
      </c>
      <c r="BD41" s="22" t="s">
        <v>141</v>
      </c>
      <c r="BE41" s="35" t="s">
        <v>610</v>
      </c>
      <c r="BF41" s="34">
        <v>41897</v>
      </c>
      <c r="BG41" s="22" t="s">
        <v>84</v>
      </c>
      <c r="BH41" s="22" t="s">
        <v>160</v>
      </c>
      <c r="BI41" s="22" t="s">
        <v>143</v>
      </c>
      <c r="BJ41" s="16"/>
      <c r="BK41" s="16"/>
      <c r="BL41" s="16"/>
      <c r="BM41" s="16"/>
      <c r="BN41" s="22" t="s">
        <v>110</v>
      </c>
      <c r="BO41" s="61" t="s">
        <v>611</v>
      </c>
      <c r="BP41" s="30" t="s">
        <v>145</v>
      </c>
    </row>
    <row r="42" spans="1:248" ht="25.5">
      <c r="A42" s="14">
        <f t="shared" si="5"/>
        <v>39</v>
      </c>
      <c r="B42" s="16">
        <v>8</v>
      </c>
      <c r="C42" s="136" t="s">
        <v>612</v>
      </c>
      <c r="D42" s="16">
        <v>6</v>
      </c>
      <c r="E42" s="16">
        <v>2</v>
      </c>
      <c r="F42" s="16">
        <v>1968</v>
      </c>
      <c r="G42" s="16">
        <f t="shared" ref="G42:G57" si="18">$G$2-F42</f>
        <v>50</v>
      </c>
      <c r="H42" s="16">
        <v>1</v>
      </c>
      <c r="I42" s="32" t="s">
        <v>613</v>
      </c>
      <c r="J42" s="32" t="s">
        <v>614</v>
      </c>
      <c r="K42" s="16">
        <v>28</v>
      </c>
      <c r="L42" s="16">
        <v>11</v>
      </c>
      <c r="M42" s="16">
        <v>2013</v>
      </c>
      <c r="N42" s="16" t="s">
        <v>70</v>
      </c>
      <c r="O42" s="16" t="s">
        <v>615</v>
      </c>
      <c r="P42" s="16" t="s">
        <v>70</v>
      </c>
      <c r="Q42" s="150" t="s">
        <v>541</v>
      </c>
      <c r="R42" s="33" t="s">
        <v>476</v>
      </c>
      <c r="S42" s="16" t="s">
        <v>151</v>
      </c>
      <c r="T42" s="22" t="s">
        <v>152</v>
      </c>
      <c r="U42" s="16" t="s">
        <v>616</v>
      </c>
      <c r="V42" s="29">
        <v>42240</v>
      </c>
      <c r="W42" s="16" t="s">
        <v>210</v>
      </c>
      <c r="X42" s="20" t="e">
        <f>SUM(#REF!)</f>
        <v>#REF!</v>
      </c>
      <c r="Y42" s="21" t="e">
        <f>#REF!-X42</f>
        <v>#REF!</v>
      </c>
      <c r="Z42" s="21">
        <v>1600000</v>
      </c>
      <c r="AA42" s="21" t="e">
        <f t="shared" si="17"/>
        <v>#REF!</v>
      </c>
      <c r="AB42" s="21">
        <v>1600000</v>
      </c>
      <c r="AC42" s="21">
        <v>1600000</v>
      </c>
      <c r="AD42" s="21">
        <v>730000</v>
      </c>
      <c r="AE42" s="20" t="e">
        <f t="shared" si="16"/>
        <v>#REF!</v>
      </c>
      <c r="AF42" s="29">
        <v>42240</v>
      </c>
      <c r="AG42" s="29"/>
      <c r="AH42" s="29">
        <v>42301</v>
      </c>
      <c r="AI42" s="29">
        <v>42370</v>
      </c>
      <c r="AJ42" s="29">
        <v>42736</v>
      </c>
      <c r="AK42" s="29"/>
      <c r="AL42" s="29">
        <v>43466</v>
      </c>
      <c r="AM42" s="29"/>
      <c r="AN42" s="32" t="s">
        <v>617</v>
      </c>
      <c r="AO42" s="29">
        <v>42309</v>
      </c>
      <c r="AP42" s="16" t="s">
        <v>80</v>
      </c>
      <c r="AQ42" s="29">
        <v>41913</v>
      </c>
      <c r="AR42" s="16"/>
      <c r="AS42" s="32"/>
      <c r="AT42" s="22" t="s">
        <v>101</v>
      </c>
      <c r="AU42" s="22">
        <v>2012</v>
      </c>
      <c r="AV42" s="22" t="s">
        <v>559</v>
      </c>
      <c r="AW42" s="33" t="s">
        <v>618</v>
      </c>
      <c r="AX42" s="22" t="s">
        <v>104</v>
      </c>
      <c r="AY42" s="22"/>
      <c r="AZ42" s="22" t="s">
        <v>619</v>
      </c>
      <c r="BA42" s="22" t="s">
        <v>561</v>
      </c>
      <c r="BB42" s="22" t="str">
        <f t="shared" si="8"/>
        <v>Bác sĩ chuyên khoa cấp I - Nội tổng quát</v>
      </c>
      <c r="BC42" s="22" t="str">
        <f t="shared" si="9"/>
        <v>CKI</v>
      </c>
      <c r="BD42" s="22" t="s">
        <v>158</v>
      </c>
      <c r="BE42" s="35" t="s">
        <v>620</v>
      </c>
      <c r="BF42" s="29">
        <v>41142</v>
      </c>
      <c r="BG42" s="22" t="s">
        <v>84</v>
      </c>
      <c r="BH42" s="22" t="s">
        <v>85</v>
      </c>
      <c r="BI42" s="22" t="s">
        <v>397</v>
      </c>
      <c r="BJ42" s="16"/>
      <c r="BK42" s="16"/>
      <c r="BL42" s="16" t="s">
        <v>80</v>
      </c>
      <c r="BM42" s="16"/>
      <c r="BN42" s="22" t="s">
        <v>110</v>
      </c>
      <c r="BO42" s="36"/>
      <c r="BP42" s="30" t="s">
        <v>145</v>
      </c>
    </row>
    <row r="43" spans="1:248" ht="33.75" customHeight="1">
      <c r="A43" s="14">
        <f t="shared" si="5"/>
        <v>40</v>
      </c>
      <c r="B43" s="16">
        <v>9</v>
      </c>
      <c r="C43" s="136" t="s">
        <v>621</v>
      </c>
      <c r="D43" s="16">
        <v>10</v>
      </c>
      <c r="E43" s="16">
        <v>8</v>
      </c>
      <c r="F43" s="16">
        <v>1981</v>
      </c>
      <c r="G43" s="16">
        <f t="shared" si="18"/>
        <v>37</v>
      </c>
      <c r="H43" s="16">
        <v>0</v>
      </c>
      <c r="I43" s="32" t="s">
        <v>622</v>
      </c>
      <c r="J43" s="32" t="s">
        <v>623</v>
      </c>
      <c r="K43" s="16">
        <v>21</v>
      </c>
      <c r="L43" s="16">
        <v>10</v>
      </c>
      <c r="M43" s="16">
        <v>2009</v>
      </c>
      <c r="N43" s="16" t="s">
        <v>624</v>
      </c>
      <c r="O43" s="16" t="s">
        <v>625</v>
      </c>
      <c r="P43" s="16" t="s">
        <v>624</v>
      </c>
      <c r="Q43" s="150" t="s">
        <v>541</v>
      </c>
      <c r="R43" s="33" t="s">
        <v>476</v>
      </c>
      <c r="S43" s="16" t="s">
        <v>151</v>
      </c>
      <c r="T43" s="22" t="s">
        <v>152</v>
      </c>
      <c r="U43" s="16" t="s">
        <v>626</v>
      </c>
      <c r="V43" s="29">
        <v>42371</v>
      </c>
      <c r="W43" s="16" t="s">
        <v>210</v>
      </c>
      <c r="X43" s="20" t="e">
        <f>SUM(#REF!)</f>
        <v>#REF!</v>
      </c>
      <c r="Y43" s="21" t="e">
        <f>#REF!-X43</f>
        <v>#REF!</v>
      </c>
      <c r="Z43" s="21">
        <v>1600000</v>
      </c>
      <c r="AA43" s="21" t="e">
        <f t="shared" si="17"/>
        <v>#REF!</v>
      </c>
      <c r="AB43" s="21">
        <v>1600000</v>
      </c>
      <c r="AC43" s="21">
        <v>1600000</v>
      </c>
      <c r="AD43" s="21">
        <v>730000</v>
      </c>
      <c r="AE43" s="20" t="e">
        <f t="shared" si="16"/>
        <v>#REF!</v>
      </c>
      <c r="AF43" s="29">
        <v>42371</v>
      </c>
      <c r="AG43" s="29"/>
      <c r="AH43" s="29"/>
      <c r="AI43" s="29">
        <v>42428</v>
      </c>
      <c r="AJ43" s="29">
        <v>42795</v>
      </c>
      <c r="AK43" s="29"/>
      <c r="AL43" s="29">
        <v>43525</v>
      </c>
      <c r="AM43" s="29"/>
      <c r="AN43" s="32" t="s">
        <v>627</v>
      </c>
      <c r="AO43" s="29">
        <v>42430</v>
      </c>
      <c r="AP43" s="16"/>
      <c r="AQ43" s="29">
        <v>41913</v>
      </c>
      <c r="AR43" s="16"/>
      <c r="AS43" s="32"/>
      <c r="AT43" s="22" t="s">
        <v>101</v>
      </c>
      <c r="AU43" s="22">
        <v>2014</v>
      </c>
      <c r="AV43" s="22" t="s">
        <v>559</v>
      </c>
      <c r="AW43" s="33" t="s">
        <v>628</v>
      </c>
      <c r="AX43" s="22" t="s">
        <v>104</v>
      </c>
      <c r="AY43" s="22"/>
      <c r="AZ43" s="22"/>
      <c r="BA43" s="22" t="s">
        <v>629</v>
      </c>
      <c r="BB43" s="22" t="str">
        <f t="shared" si="8"/>
        <v>Bác sĩ chuyên khoa cấp I - Nội tổng quát</v>
      </c>
      <c r="BC43" s="22" t="str">
        <f t="shared" si="9"/>
        <v>CKI</v>
      </c>
      <c r="BD43" s="22" t="s">
        <v>158</v>
      </c>
      <c r="BE43" s="35" t="s">
        <v>630</v>
      </c>
      <c r="BF43" s="29">
        <v>42040</v>
      </c>
      <c r="BG43" s="22" t="s">
        <v>448</v>
      </c>
      <c r="BH43" s="22" t="s">
        <v>160</v>
      </c>
      <c r="BI43" s="22" t="s">
        <v>631</v>
      </c>
      <c r="BJ43" s="16"/>
      <c r="BK43" s="16"/>
      <c r="BL43" s="16"/>
      <c r="BM43" s="16"/>
      <c r="BN43" s="22" t="s">
        <v>110</v>
      </c>
      <c r="BO43" s="36"/>
      <c r="BP43" s="30" t="s">
        <v>145</v>
      </c>
    </row>
    <row r="44" spans="1:248" ht="25.5">
      <c r="A44" s="14">
        <f t="shared" si="5"/>
        <v>41</v>
      </c>
      <c r="B44" s="16">
        <v>10</v>
      </c>
      <c r="C44" s="136" t="s">
        <v>632</v>
      </c>
      <c r="D44" s="16">
        <v>4</v>
      </c>
      <c r="E44" s="16">
        <v>7</v>
      </c>
      <c r="F44" s="16">
        <v>1987</v>
      </c>
      <c r="G44" s="16">
        <f t="shared" si="18"/>
        <v>31</v>
      </c>
      <c r="H44" s="16">
        <v>1</v>
      </c>
      <c r="I44" s="32" t="s">
        <v>633</v>
      </c>
      <c r="J44" s="32" t="s">
        <v>634</v>
      </c>
      <c r="K44" s="16">
        <v>6</v>
      </c>
      <c r="L44" s="16">
        <v>7</v>
      </c>
      <c r="M44" s="16">
        <v>2004</v>
      </c>
      <c r="N44" s="16" t="s">
        <v>635</v>
      </c>
      <c r="O44" s="16" t="s">
        <v>636</v>
      </c>
      <c r="P44" s="16" t="s">
        <v>635</v>
      </c>
      <c r="Q44" s="150" t="s">
        <v>541</v>
      </c>
      <c r="R44" s="33" t="s">
        <v>366</v>
      </c>
      <c r="S44" s="16" t="s">
        <v>151</v>
      </c>
      <c r="T44" s="16" t="s">
        <v>168</v>
      </c>
      <c r="U44" s="16" t="s">
        <v>637</v>
      </c>
      <c r="V44" s="29">
        <v>42518</v>
      </c>
      <c r="W44" s="16" t="s">
        <v>210</v>
      </c>
      <c r="X44" s="20" t="e">
        <f>SUM(#REF!)</f>
        <v>#REF!</v>
      </c>
      <c r="Y44" s="21" t="e">
        <f>#REF!-X44</f>
        <v>#REF!</v>
      </c>
      <c r="Z44" s="21">
        <v>1500000</v>
      </c>
      <c r="AA44" s="21" t="e">
        <f t="shared" si="17"/>
        <v>#REF!</v>
      </c>
      <c r="AB44" s="21">
        <v>1500000</v>
      </c>
      <c r="AC44" s="21">
        <v>1500000</v>
      </c>
      <c r="AD44" s="21">
        <v>730000</v>
      </c>
      <c r="AE44" s="20" t="e">
        <f t="shared" si="16"/>
        <v>#REF!</v>
      </c>
      <c r="AF44" s="29">
        <v>42518</v>
      </c>
      <c r="AG44" s="29"/>
      <c r="AH44" s="29"/>
      <c r="AI44" s="29">
        <v>42583</v>
      </c>
      <c r="AJ44" s="29">
        <v>42948</v>
      </c>
      <c r="AK44" s="29"/>
      <c r="AL44" s="29">
        <v>43678</v>
      </c>
      <c r="AM44" s="29"/>
      <c r="AN44" s="32" t="s">
        <v>638</v>
      </c>
      <c r="AO44" s="29">
        <v>42583</v>
      </c>
      <c r="AP44" s="16" t="s">
        <v>80</v>
      </c>
      <c r="AQ44" s="29">
        <v>41913</v>
      </c>
      <c r="AR44" s="16"/>
      <c r="AS44" s="32"/>
      <c r="AT44" s="22" t="s">
        <v>211</v>
      </c>
      <c r="AU44" s="22">
        <v>2012</v>
      </c>
      <c r="AV44" s="41" t="s">
        <v>639</v>
      </c>
      <c r="AW44" s="33" t="s">
        <v>640</v>
      </c>
      <c r="AX44" s="22"/>
      <c r="AY44" s="22"/>
      <c r="AZ44" s="29"/>
      <c r="BA44" s="22" t="s">
        <v>641</v>
      </c>
      <c r="BB44" s="22" t="str">
        <f t="shared" si="8"/>
        <v>Bác sĩ Đa khoa</v>
      </c>
      <c r="BC44" s="22" t="str">
        <f t="shared" si="9"/>
        <v>BS.ĐH</v>
      </c>
      <c r="BD44" s="22" t="s">
        <v>141</v>
      </c>
      <c r="BE44" s="35" t="s">
        <v>642</v>
      </c>
      <c r="BF44" s="34">
        <v>42296</v>
      </c>
      <c r="BG44" s="22" t="s">
        <v>176</v>
      </c>
      <c r="BH44" s="22" t="s">
        <v>85</v>
      </c>
      <c r="BI44" s="22" t="s">
        <v>397</v>
      </c>
      <c r="BJ44" s="16"/>
      <c r="BK44" s="16"/>
      <c r="BL44" s="16"/>
      <c r="BM44" s="16"/>
      <c r="BN44" s="22" t="s">
        <v>191</v>
      </c>
      <c r="BO44" s="36"/>
      <c r="BP44" s="30" t="s">
        <v>145</v>
      </c>
    </row>
    <row r="45" spans="1:248" ht="25.5">
      <c r="A45" s="14">
        <f t="shared" si="5"/>
        <v>42</v>
      </c>
      <c r="B45" s="16">
        <v>11</v>
      </c>
      <c r="C45" s="136" t="s">
        <v>643</v>
      </c>
      <c r="D45" s="16">
        <v>23</v>
      </c>
      <c r="E45" s="16">
        <v>4</v>
      </c>
      <c r="F45" s="16">
        <v>1985</v>
      </c>
      <c r="G45" s="16">
        <f t="shared" si="18"/>
        <v>33</v>
      </c>
      <c r="H45" s="16">
        <v>1</v>
      </c>
      <c r="I45" s="32" t="s">
        <v>644</v>
      </c>
      <c r="J45" s="32" t="s">
        <v>645</v>
      </c>
      <c r="K45" s="16">
        <v>1</v>
      </c>
      <c r="L45" s="16">
        <v>7</v>
      </c>
      <c r="M45" s="16">
        <v>2014</v>
      </c>
      <c r="N45" s="16" t="s">
        <v>70</v>
      </c>
      <c r="O45" s="16" t="s">
        <v>646</v>
      </c>
      <c r="P45" s="16" t="s">
        <v>70</v>
      </c>
      <c r="Q45" s="150" t="s">
        <v>541</v>
      </c>
      <c r="R45" s="33" t="s">
        <v>647</v>
      </c>
      <c r="S45" s="16" t="s">
        <v>151</v>
      </c>
      <c r="T45" s="16" t="s">
        <v>118</v>
      </c>
      <c r="U45" s="16" t="s">
        <v>648</v>
      </c>
      <c r="V45" s="29">
        <v>42515</v>
      </c>
      <c r="W45" s="16" t="s">
        <v>210</v>
      </c>
      <c r="X45" s="20" t="e">
        <f>SUM(#REF!)</f>
        <v>#REF!</v>
      </c>
      <c r="Y45" s="21" t="e">
        <f>#REF!-X45</f>
        <v>#REF!</v>
      </c>
      <c r="Z45" s="21">
        <v>1600000</v>
      </c>
      <c r="AA45" s="21" t="e">
        <f t="shared" si="17"/>
        <v>#REF!</v>
      </c>
      <c r="AB45" s="21">
        <v>1600000</v>
      </c>
      <c r="AC45" s="21">
        <v>1600000</v>
      </c>
      <c r="AD45" s="21">
        <v>730000</v>
      </c>
      <c r="AE45" s="20" t="e">
        <f t="shared" si="16"/>
        <v>#REF!</v>
      </c>
      <c r="AF45" s="29">
        <v>42515</v>
      </c>
      <c r="AG45" s="29"/>
      <c r="AH45" s="29"/>
      <c r="AI45" s="29">
        <v>42583</v>
      </c>
      <c r="AJ45" s="29">
        <v>42948</v>
      </c>
      <c r="AK45" s="29"/>
      <c r="AL45" s="29">
        <v>43678</v>
      </c>
      <c r="AM45" s="29"/>
      <c r="AN45" s="32" t="s">
        <v>649</v>
      </c>
      <c r="AO45" s="29">
        <v>42583</v>
      </c>
      <c r="AP45" s="16" t="s">
        <v>80</v>
      </c>
      <c r="AQ45" s="29">
        <v>42095</v>
      </c>
      <c r="AR45" s="16"/>
      <c r="AS45" s="32"/>
      <c r="AT45" s="22" t="s">
        <v>211</v>
      </c>
      <c r="AU45" s="22" t="s">
        <v>650</v>
      </c>
      <c r="AV45" s="22" t="s">
        <v>651</v>
      </c>
      <c r="AW45" s="22"/>
      <c r="AX45" s="22" t="s">
        <v>104</v>
      </c>
      <c r="AY45" s="22"/>
      <c r="AZ45" s="22"/>
      <c r="BA45" s="22" t="s">
        <v>652</v>
      </c>
      <c r="BB45" s="22" t="str">
        <f t="shared" si="8"/>
        <v>Thạc sĩ, Bác sĩ Nội khoa -Lão khoa</v>
      </c>
      <c r="BC45" s="22" t="str">
        <f t="shared" si="9"/>
        <v>Thạc sĩ</v>
      </c>
      <c r="BD45" s="22" t="s">
        <v>122</v>
      </c>
      <c r="BE45" s="35" t="s">
        <v>653</v>
      </c>
      <c r="BF45" s="34">
        <v>41935</v>
      </c>
      <c r="BG45" s="22" t="s">
        <v>84</v>
      </c>
      <c r="BH45" s="22" t="s">
        <v>160</v>
      </c>
      <c r="BI45" s="22" t="s">
        <v>86</v>
      </c>
      <c r="BJ45" s="16"/>
      <c r="BK45" s="16"/>
      <c r="BL45" s="16"/>
      <c r="BM45" s="16"/>
      <c r="BN45" s="22" t="s">
        <v>191</v>
      </c>
      <c r="BO45" s="36"/>
      <c r="BP45" s="30" t="s">
        <v>145</v>
      </c>
    </row>
    <row r="46" spans="1:248" ht="25.5">
      <c r="A46" s="14">
        <f t="shared" si="5"/>
        <v>43</v>
      </c>
      <c r="B46" s="16">
        <v>12</v>
      </c>
      <c r="C46" s="136" t="s">
        <v>654</v>
      </c>
      <c r="D46" s="16">
        <v>20</v>
      </c>
      <c r="E46" s="16">
        <v>12</v>
      </c>
      <c r="F46" s="16">
        <v>1982</v>
      </c>
      <c r="G46" s="16">
        <f t="shared" si="18"/>
        <v>36</v>
      </c>
      <c r="H46" s="16">
        <v>1</v>
      </c>
      <c r="I46" s="32" t="s">
        <v>655</v>
      </c>
      <c r="J46" s="32" t="s">
        <v>656</v>
      </c>
      <c r="K46" s="16">
        <v>29</v>
      </c>
      <c r="L46" s="16">
        <v>2</v>
      </c>
      <c r="M46" s="16">
        <v>2000</v>
      </c>
      <c r="N46" s="16" t="s">
        <v>290</v>
      </c>
      <c r="O46" s="16" t="s">
        <v>657</v>
      </c>
      <c r="P46" s="16" t="s">
        <v>311</v>
      </c>
      <c r="Q46" s="150" t="s">
        <v>541</v>
      </c>
      <c r="R46" s="33" t="s">
        <v>658</v>
      </c>
      <c r="S46" s="16" t="s">
        <v>151</v>
      </c>
      <c r="T46" s="16" t="s">
        <v>118</v>
      </c>
      <c r="U46" s="16" t="s">
        <v>659</v>
      </c>
      <c r="V46" s="29">
        <v>42569</v>
      </c>
      <c r="W46" s="16" t="s">
        <v>210</v>
      </c>
      <c r="X46" s="20" t="e">
        <f>SUM(#REF!)</f>
        <v>#REF!</v>
      </c>
      <c r="Y46" s="21" t="e">
        <f>#REF!-X46</f>
        <v>#REF!</v>
      </c>
      <c r="Z46" s="21">
        <v>1600000</v>
      </c>
      <c r="AA46" s="21" t="e">
        <f t="shared" si="17"/>
        <v>#REF!</v>
      </c>
      <c r="AB46" s="21">
        <v>1600000</v>
      </c>
      <c r="AC46" s="21">
        <v>1600000</v>
      </c>
      <c r="AD46" s="21">
        <v>730000</v>
      </c>
      <c r="AE46" s="20" t="e">
        <f t="shared" si="16"/>
        <v>#REF!</v>
      </c>
      <c r="AF46" s="29">
        <v>42569</v>
      </c>
      <c r="AG46" s="29"/>
      <c r="AH46" s="29"/>
      <c r="AI46" s="29">
        <v>42631</v>
      </c>
      <c r="AJ46" s="29">
        <v>42996</v>
      </c>
      <c r="AK46" s="29"/>
      <c r="AL46" s="29">
        <v>43739</v>
      </c>
      <c r="AM46" s="29"/>
      <c r="AN46" s="32" t="s">
        <v>660</v>
      </c>
      <c r="AO46" s="29">
        <v>42644</v>
      </c>
      <c r="AP46" s="16" t="s">
        <v>80</v>
      </c>
      <c r="AQ46" s="29">
        <v>42644</v>
      </c>
      <c r="AR46" s="16"/>
      <c r="AS46" s="32"/>
      <c r="AT46" s="22" t="s">
        <v>211</v>
      </c>
      <c r="AU46" s="22" t="s">
        <v>661</v>
      </c>
      <c r="AV46" s="22" t="s">
        <v>651</v>
      </c>
      <c r="AW46" s="22"/>
      <c r="AX46" s="22"/>
      <c r="AY46" s="22"/>
      <c r="AZ46" s="22" t="s">
        <v>662</v>
      </c>
      <c r="BA46" s="22" t="s">
        <v>663</v>
      </c>
      <c r="BB46" s="22" t="str">
        <f t="shared" si="8"/>
        <v xml:space="preserve">Thạc sĩ Nội khoa  </v>
      </c>
      <c r="BC46" s="22" t="str">
        <f t="shared" si="9"/>
        <v>Thạc sĩ</v>
      </c>
      <c r="BD46" s="22" t="s">
        <v>122</v>
      </c>
      <c r="BE46" s="35" t="s">
        <v>664</v>
      </c>
      <c r="BF46" s="34">
        <v>42494</v>
      </c>
      <c r="BG46" s="22" t="s">
        <v>84</v>
      </c>
      <c r="BH46" s="22" t="s">
        <v>160</v>
      </c>
      <c r="BI46" s="22" t="s">
        <v>86</v>
      </c>
      <c r="BJ46" s="16"/>
      <c r="BK46" s="16"/>
      <c r="BL46" s="16"/>
      <c r="BM46" s="16"/>
      <c r="BN46" s="22" t="s">
        <v>203</v>
      </c>
      <c r="BO46" s="36"/>
      <c r="BP46" s="30" t="s">
        <v>145</v>
      </c>
    </row>
    <row r="47" spans="1:248" ht="25.5">
      <c r="A47" s="14">
        <f t="shared" si="5"/>
        <v>44</v>
      </c>
      <c r="B47" s="16">
        <v>13</v>
      </c>
      <c r="C47" s="136" t="s">
        <v>665</v>
      </c>
      <c r="D47" s="16">
        <v>24</v>
      </c>
      <c r="E47" s="16">
        <v>12</v>
      </c>
      <c r="F47" s="16">
        <v>1976</v>
      </c>
      <c r="G47" s="16">
        <f t="shared" si="18"/>
        <v>42</v>
      </c>
      <c r="H47" s="16">
        <v>0</v>
      </c>
      <c r="I47" s="16" t="s">
        <v>666</v>
      </c>
      <c r="J47" s="16" t="s">
        <v>667</v>
      </c>
      <c r="K47" s="16" t="s">
        <v>668</v>
      </c>
      <c r="L47" s="16">
        <v>6</v>
      </c>
      <c r="M47" s="16">
        <v>2012</v>
      </c>
      <c r="N47" s="16" t="s">
        <v>70</v>
      </c>
      <c r="O47" s="16" t="s">
        <v>669</v>
      </c>
      <c r="P47" s="16" t="s">
        <v>70</v>
      </c>
      <c r="Q47" s="150" t="s">
        <v>541</v>
      </c>
      <c r="R47" s="33" t="s">
        <v>476</v>
      </c>
      <c r="S47" s="16" t="s">
        <v>151</v>
      </c>
      <c r="T47" s="22" t="s">
        <v>152</v>
      </c>
      <c r="U47" s="16" t="s">
        <v>670</v>
      </c>
      <c r="V47" s="29">
        <v>42583</v>
      </c>
      <c r="W47" s="16" t="s">
        <v>210</v>
      </c>
      <c r="X47" s="20" t="e">
        <f>SUM(#REF!)</f>
        <v>#REF!</v>
      </c>
      <c r="Y47" s="21" t="e">
        <f>#REF!-X47</f>
        <v>#REF!</v>
      </c>
      <c r="Z47" s="21">
        <v>1600000</v>
      </c>
      <c r="AA47" s="21" t="e">
        <f t="shared" si="17"/>
        <v>#REF!</v>
      </c>
      <c r="AB47" s="21">
        <v>1600000</v>
      </c>
      <c r="AC47" s="21">
        <v>1600000</v>
      </c>
      <c r="AD47" s="21">
        <v>730000</v>
      </c>
      <c r="AE47" s="20" t="e">
        <f t="shared" si="16"/>
        <v>#REF!</v>
      </c>
      <c r="AF47" s="29">
        <v>42583</v>
      </c>
      <c r="AG47" s="22"/>
      <c r="AH47" s="22"/>
      <c r="AI47" s="29">
        <v>42643</v>
      </c>
      <c r="AJ47" s="29">
        <v>43009</v>
      </c>
      <c r="AK47" s="29"/>
      <c r="AL47" s="29">
        <v>43739</v>
      </c>
      <c r="AM47" s="29"/>
      <c r="AN47" s="32" t="s">
        <v>671</v>
      </c>
      <c r="AO47" s="29">
        <v>42644</v>
      </c>
      <c r="AP47" s="16" t="s">
        <v>80</v>
      </c>
      <c r="AQ47" s="29">
        <v>42644</v>
      </c>
      <c r="AR47" s="16"/>
      <c r="AS47" s="32"/>
      <c r="AT47" s="22" t="s">
        <v>211</v>
      </c>
      <c r="AU47" s="22">
        <v>2007</v>
      </c>
      <c r="AV47" s="22" t="s">
        <v>672</v>
      </c>
      <c r="AW47" s="33" t="s">
        <v>673</v>
      </c>
      <c r="AX47" s="22"/>
      <c r="AY47" s="22"/>
      <c r="AZ47" s="22" t="s">
        <v>674</v>
      </c>
      <c r="BA47" s="22" t="s">
        <v>675</v>
      </c>
      <c r="BB47" s="22" t="str">
        <f t="shared" si="8"/>
        <v>Bác sĩ chuyên khoa cấp I - Nội tổng quát</v>
      </c>
      <c r="BC47" s="22" t="str">
        <f t="shared" si="9"/>
        <v>CKI</v>
      </c>
      <c r="BD47" s="22" t="s">
        <v>158</v>
      </c>
      <c r="BE47" s="35" t="s">
        <v>676</v>
      </c>
      <c r="BF47" s="34">
        <v>41626</v>
      </c>
      <c r="BG47" s="22" t="s">
        <v>84</v>
      </c>
      <c r="BH47" s="22" t="s">
        <v>160</v>
      </c>
      <c r="BI47" s="22" t="s">
        <v>86</v>
      </c>
      <c r="BJ47" s="16"/>
      <c r="BK47" s="16"/>
      <c r="BL47" s="16"/>
      <c r="BM47" s="16"/>
      <c r="BN47" s="22" t="s">
        <v>203</v>
      </c>
      <c r="BO47" s="36"/>
      <c r="BP47" s="30" t="s">
        <v>145</v>
      </c>
    </row>
    <row r="48" spans="1:248" ht="25.5">
      <c r="A48" s="14">
        <f t="shared" si="5"/>
        <v>45</v>
      </c>
      <c r="B48" s="16">
        <v>14</v>
      </c>
      <c r="C48" s="136" t="s">
        <v>677</v>
      </c>
      <c r="D48" s="16">
        <v>10</v>
      </c>
      <c r="E48" s="16">
        <v>1</v>
      </c>
      <c r="F48" s="16">
        <v>1971</v>
      </c>
      <c r="G48" s="16">
        <f t="shared" si="18"/>
        <v>47</v>
      </c>
      <c r="H48" s="16">
        <v>1</v>
      </c>
      <c r="I48" s="32" t="s">
        <v>678</v>
      </c>
      <c r="J48" s="32" t="s">
        <v>679</v>
      </c>
      <c r="K48" s="16" t="s">
        <v>680</v>
      </c>
      <c r="L48" s="16">
        <v>12</v>
      </c>
      <c r="M48" s="16">
        <v>2006</v>
      </c>
      <c r="N48" s="16" t="s">
        <v>70</v>
      </c>
      <c r="O48" s="16" t="s">
        <v>681</v>
      </c>
      <c r="P48" s="16" t="s">
        <v>70</v>
      </c>
      <c r="Q48" s="150" t="s">
        <v>541</v>
      </c>
      <c r="R48" s="33" t="s">
        <v>402</v>
      </c>
      <c r="S48" s="16" t="s">
        <v>151</v>
      </c>
      <c r="T48" s="22" t="s">
        <v>152</v>
      </c>
      <c r="U48" s="16" t="s">
        <v>682</v>
      </c>
      <c r="V48" s="29">
        <v>42646</v>
      </c>
      <c r="W48" s="16" t="s">
        <v>210</v>
      </c>
      <c r="X48" s="20" t="e">
        <f>SUM(#REF!)</f>
        <v>#REF!</v>
      </c>
      <c r="Y48" s="21" t="e">
        <f>#REF!-X48</f>
        <v>#REF!</v>
      </c>
      <c r="Z48" s="21">
        <v>1600000</v>
      </c>
      <c r="AA48" s="21" t="e">
        <f t="shared" si="17"/>
        <v>#REF!</v>
      </c>
      <c r="AB48" s="21">
        <v>1600000</v>
      </c>
      <c r="AC48" s="21">
        <v>1600000</v>
      </c>
      <c r="AD48" s="21">
        <v>730000</v>
      </c>
      <c r="AE48" s="20" t="e">
        <f t="shared" si="16"/>
        <v>#REF!</v>
      </c>
      <c r="AF48" s="29">
        <v>42646</v>
      </c>
      <c r="AG48" s="22"/>
      <c r="AH48" s="22"/>
      <c r="AI48" s="29">
        <v>42705</v>
      </c>
      <c r="AJ48" s="29">
        <v>43070</v>
      </c>
      <c r="AK48" s="29"/>
      <c r="AL48" s="29">
        <v>43800</v>
      </c>
      <c r="AM48" s="29"/>
      <c r="AN48" s="32" t="s">
        <v>683</v>
      </c>
      <c r="AO48" s="29">
        <v>42705</v>
      </c>
      <c r="AP48" s="16"/>
      <c r="AQ48" s="29">
        <v>42705</v>
      </c>
      <c r="AR48" s="16"/>
      <c r="AS48" s="32"/>
      <c r="AT48" s="22" t="s">
        <v>211</v>
      </c>
      <c r="AU48" s="22">
        <v>2005</v>
      </c>
      <c r="AV48" s="22" t="s">
        <v>531</v>
      </c>
      <c r="AW48" s="33" t="s">
        <v>684</v>
      </c>
      <c r="AX48" s="22" t="s">
        <v>104</v>
      </c>
      <c r="AY48" s="22"/>
      <c r="AZ48" s="22"/>
      <c r="BA48" s="22"/>
      <c r="BB48" s="22" t="str">
        <f t="shared" si="8"/>
        <v>Bác sĩ chuyên khoa cấp I - Nội khoa</v>
      </c>
      <c r="BC48" s="22" t="str">
        <f t="shared" si="9"/>
        <v>CKI</v>
      </c>
      <c r="BD48" s="22" t="s">
        <v>158</v>
      </c>
      <c r="BE48" s="35" t="s">
        <v>685</v>
      </c>
      <c r="BF48" s="34">
        <v>41590</v>
      </c>
      <c r="BG48" s="22" t="s">
        <v>84</v>
      </c>
      <c r="BH48" s="22" t="s">
        <v>85</v>
      </c>
      <c r="BI48" s="22" t="s">
        <v>86</v>
      </c>
      <c r="BJ48" s="16"/>
      <c r="BK48" s="16"/>
      <c r="BL48" s="16"/>
      <c r="BM48" s="16"/>
      <c r="BN48" s="22" t="s">
        <v>89</v>
      </c>
      <c r="BO48" s="36" t="s">
        <v>216</v>
      </c>
      <c r="BP48" s="30" t="s">
        <v>145</v>
      </c>
    </row>
    <row r="49" spans="1:248" ht="24.75" customHeight="1">
      <c r="A49" s="14">
        <f t="shared" si="5"/>
        <v>46</v>
      </c>
      <c r="B49" s="16">
        <v>15</v>
      </c>
      <c r="C49" s="175" t="s">
        <v>686</v>
      </c>
      <c r="D49" s="16">
        <v>15</v>
      </c>
      <c r="E49" s="16">
        <v>8</v>
      </c>
      <c r="F49" s="16">
        <v>1988</v>
      </c>
      <c r="G49" s="16">
        <f t="shared" si="18"/>
        <v>30</v>
      </c>
      <c r="H49" s="16">
        <v>1</v>
      </c>
      <c r="I49" s="40" t="s">
        <v>687</v>
      </c>
      <c r="J49" s="40" t="s">
        <v>688</v>
      </c>
      <c r="K49" s="16">
        <v>27</v>
      </c>
      <c r="L49" s="16">
        <v>12</v>
      </c>
      <c r="M49" s="16">
        <v>2004</v>
      </c>
      <c r="N49" s="22" t="s">
        <v>524</v>
      </c>
      <c r="O49" s="22" t="s">
        <v>689</v>
      </c>
      <c r="P49" s="22" t="s">
        <v>524</v>
      </c>
      <c r="Q49" s="152" t="s">
        <v>690</v>
      </c>
      <c r="R49" s="33" t="s">
        <v>402</v>
      </c>
      <c r="S49" s="16" t="s">
        <v>151</v>
      </c>
      <c r="T49" s="22" t="s">
        <v>152</v>
      </c>
      <c r="U49" s="16">
        <v>542</v>
      </c>
      <c r="V49" s="29">
        <v>42955</v>
      </c>
      <c r="W49" s="16" t="s">
        <v>210</v>
      </c>
      <c r="X49" s="20" t="e">
        <f>SUM(#REF!)</f>
        <v>#REF!</v>
      </c>
      <c r="Y49" s="21" t="e">
        <f>#REF!-X49</f>
        <v>#REF!</v>
      </c>
      <c r="Z49" s="21">
        <v>1600000</v>
      </c>
      <c r="AA49" s="21" t="e">
        <f t="shared" si="17"/>
        <v>#REF!</v>
      </c>
      <c r="AB49" s="21">
        <v>1600000</v>
      </c>
      <c r="AC49" s="21">
        <v>1600000</v>
      </c>
      <c r="AD49" s="21">
        <v>730000</v>
      </c>
      <c r="AE49" s="20" t="e">
        <f t="shared" si="16"/>
        <v>#REF!</v>
      </c>
      <c r="AF49" s="29">
        <v>42955</v>
      </c>
      <c r="AG49" s="22"/>
      <c r="AH49" s="22"/>
      <c r="AI49" s="29"/>
      <c r="AJ49" s="29">
        <v>43016</v>
      </c>
      <c r="AK49" s="29">
        <v>43405</v>
      </c>
      <c r="AL49" s="29"/>
      <c r="AM49" s="29">
        <v>44196</v>
      </c>
      <c r="AN49" s="32"/>
      <c r="AO49" s="29">
        <v>43009</v>
      </c>
      <c r="AP49" s="16"/>
      <c r="AQ49" s="29">
        <v>43009</v>
      </c>
      <c r="AR49" s="16"/>
      <c r="AS49" s="32"/>
      <c r="AT49" s="22" t="s">
        <v>523</v>
      </c>
      <c r="AU49" s="22">
        <v>2017</v>
      </c>
      <c r="AV49" s="22" t="s">
        <v>531</v>
      </c>
      <c r="AW49" s="33" t="s">
        <v>691</v>
      </c>
      <c r="AX49" s="22"/>
      <c r="AY49" s="22"/>
      <c r="AZ49" s="22" t="s">
        <v>692</v>
      </c>
      <c r="BA49" s="22" t="s">
        <v>693</v>
      </c>
      <c r="BB49" s="22" t="str">
        <f t="shared" si="8"/>
        <v>Bác sĩ chuyên khoa cấp I - Nội khoa</v>
      </c>
      <c r="BC49" s="22" t="str">
        <f t="shared" si="9"/>
        <v>CKI</v>
      </c>
      <c r="BD49" s="22" t="s">
        <v>158</v>
      </c>
      <c r="BE49" s="35" t="s">
        <v>694</v>
      </c>
      <c r="BF49" s="34">
        <v>41893</v>
      </c>
      <c r="BG49" s="22" t="s">
        <v>84</v>
      </c>
      <c r="BH49" s="22" t="s">
        <v>160</v>
      </c>
      <c r="BI49" s="22" t="s">
        <v>86</v>
      </c>
      <c r="BJ49" s="16"/>
      <c r="BK49" s="16"/>
      <c r="BL49" s="16"/>
      <c r="BM49" s="16"/>
      <c r="BN49" s="22" t="s">
        <v>316</v>
      </c>
      <c r="BO49" s="36" t="s">
        <v>216</v>
      </c>
      <c r="BP49" s="30" t="s">
        <v>145</v>
      </c>
    </row>
    <row r="50" spans="1:248" s="79" customFormat="1" ht="21" customHeight="1">
      <c r="A50" s="14">
        <f t="shared" si="5"/>
        <v>47</v>
      </c>
      <c r="B50" s="16">
        <v>16</v>
      </c>
      <c r="C50" s="39" t="s">
        <v>695</v>
      </c>
      <c r="D50" s="16"/>
      <c r="E50" s="16"/>
      <c r="F50" s="16">
        <v>1988</v>
      </c>
      <c r="G50" s="16">
        <f t="shared" si="18"/>
        <v>30</v>
      </c>
      <c r="H50" s="22">
        <v>0</v>
      </c>
      <c r="I50" s="40" t="s">
        <v>696</v>
      </c>
      <c r="J50" s="40" t="s">
        <v>697</v>
      </c>
      <c r="K50" s="16">
        <v>27</v>
      </c>
      <c r="L50" s="16">
        <v>9</v>
      </c>
      <c r="M50" s="16">
        <v>2006</v>
      </c>
      <c r="N50" s="22" t="s">
        <v>698</v>
      </c>
      <c r="O50" s="22" t="s">
        <v>699</v>
      </c>
      <c r="P50" s="22" t="s">
        <v>700</v>
      </c>
      <c r="Q50" s="152" t="s">
        <v>541</v>
      </c>
      <c r="R50" s="22" t="s">
        <v>249</v>
      </c>
      <c r="S50" s="22" t="s">
        <v>270</v>
      </c>
      <c r="T50" s="16" t="s">
        <v>168</v>
      </c>
      <c r="U50" s="33">
        <v>179</v>
      </c>
      <c r="V50" s="45">
        <v>43234</v>
      </c>
      <c r="W50" s="33" t="s">
        <v>238</v>
      </c>
      <c r="X50" s="20" t="e">
        <f>SUM(#REF!)</f>
        <v>#REF!</v>
      </c>
      <c r="Y50" s="21" t="e">
        <f>#REF!-X50</f>
        <v>#REF!</v>
      </c>
      <c r="Z50" s="21">
        <v>1500000</v>
      </c>
      <c r="AA50" s="21" t="e">
        <f t="shared" si="17"/>
        <v>#REF!</v>
      </c>
      <c r="AB50" s="21">
        <v>1500000</v>
      </c>
      <c r="AC50" s="21">
        <v>1500000</v>
      </c>
      <c r="AD50" s="21">
        <v>730000</v>
      </c>
      <c r="AE50" s="37" t="e">
        <f t="shared" si="16"/>
        <v>#REF!</v>
      </c>
      <c r="AF50" s="45">
        <v>43234</v>
      </c>
      <c r="AG50" s="45"/>
      <c r="AH50" s="45"/>
      <c r="AI50" s="33"/>
      <c r="AJ50" s="33"/>
      <c r="AK50" s="29">
        <v>43295</v>
      </c>
      <c r="AL50" s="29">
        <v>43677</v>
      </c>
      <c r="AM50" s="29"/>
      <c r="AN50" s="33"/>
      <c r="AO50" s="33"/>
      <c r="AP50" s="33"/>
      <c r="AQ50" s="33"/>
      <c r="AR50" s="33"/>
      <c r="AS50" s="33"/>
      <c r="AT50" s="33" t="s">
        <v>211</v>
      </c>
      <c r="AU50" s="33">
        <v>2016</v>
      </c>
      <c r="AV50" s="33" t="s">
        <v>701</v>
      </c>
      <c r="AW50" s="33"/>
      <c r="AX50" s="33" t="s">
        <v>104</v>
      </c>
      <c r="AY50" s="33" t="s">
        <v>138</v>
      </c>
      <c r="AZ50" s="33"/>
      <c r="BA50" s="33"/>
      <c r="BB50" s="33" t="str">
        <f t="shared" ref="BB50:BB81" si="19">R50</f>
        <v>Bác sĩ y đa khoa</v>
      </c>
      <c r="BC50" s="33" t="str">
        <f t="shared" ref="BC50:BC81" si="20">T50</f>
        <v>BS.ĐH</v>
      </c>
      <c r="BD50" s="22" t="s">
        <v>141</v>
      </c>
      <c r="BE50" s="33" t="s">
        <v>702</v>
      </c>
      <c r="BF50" s="45">
        <v>43243</v>
      </c>
      <c r="BG50" s="33" t="s">
        <v>703</v>
      </c>
      <c r="BH50" s="33" t="s">
        <v>704</v>
      </c>
      <c r="BI50" s="33" t="s">
        <v>705</v>
      </c>
      <c r="BJ50" s="33"/>
      <c r="BK50" s="33"/>
      <c r="BL50" s="33"/>
      <c r="BM50" s="33"/>
      <c r="BN50" s="22" t="s">
        <v>319</v>
      </c>
      <c r="BO50" s="47"/>
      <c r="BP50" s="30" t="s">
        <v>145</v>
      </c>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row>
    <row r="51" spans="1:248" s="81" customFormat="1" ht="27.75" customHeight="1">
      <c r="A51" s="14">
        <f t="shared" si="5"/>
        <v>48</v>
      </c>
      <c r="B51" s="16">
        <v>17</v>
      </c>
      <c r="C51" s="42" t="s">
        <v>706</v>
      </c>
      <c r="D51" s="33">
        <v>15</v>
      </c>
      <c r="E51" s="33">
        <v>8</v>
      </c>
      <c r="F51" s="33">
        <v>1977</v>
      </c>
      <c r="G51" s="16">
        <f t="shared" si="18"/>
        <v>41</v>
      </c>
      <c r="H51" s="33">
        <v>1</v>
      </c>
      <c r="I51" s="43" t="s">
        <v>707</v>
      </c>
      <c r="J51" s="43" t="s">
        <v>708</v>
      </c>
      <c r="K51" s="33">
        <v>14</v>
      </c>
      <c r="L51" s="33">
        <v>8</v>
      </c>
      <c r="M51" s="33">
        <v>2009</v>
      </c>
      <c r="N51" s="33" t="s">
        <v>709</v>
      </c>
      <c r="O51" s="33" t="s">
        <v>710</v>
      </c>
      <c r="P51" s="33" t="s">
        <v>311</v>
      </c>
      <c r="Q51" s="152" t="s">
        <v>541</v>
      </c>
      <c r="R51" s="33" t="s">
        <v>402</v>
      </c>
      <c r="S51" s="33" t="s">
        <v>151</v>
      </c>
      <c r="T51" s="22" t="s">
        <v>152</v>
      </c>
      <c r="U51" s="80">
        <v>219</v>
      </c>
      <c r="V51" s="29">
        <v>43266</v>
      </c>
      <c r="W51" s="44" t="s">
        <v>238</v>
      </c>
      <c r="X51" s="20" t="e">
        <f>SUM(#REF!)</f>
        <v>#REF!</v>
      </c>
      <c r="Y51" s="21" t="e">
        <f>#REF!-X51</f>
        <v>#REF!</v>
      </c>
      <c r="Z51" s="44">
        <v>1600000</v>
      </c>
      <c r="AA51" s="44" t="e">
        <f t="shared" si="17"/>
        <v>#REF!</v>
      </c>
      <c r="AB51" s="44">
        <v>1600000</v>
      </c>
      <c r="AC51" s="44">
        <v>1600000</v>
      </c>
      <c r="AD51" s="44">
        <v>730000</v>
      </c>
      <c r="AE51" s="20" t="e">
        <f t="shared" si="16"/>
        <v>#REF!</v>
      </c>
      <c r="AF51" s="45">
        <v>43266</v>
      </c>
      <c r="AG51" s="33"/>
      <c r="AH51" s="33"/>
      <c r="AI51" s="33"/>
      <c r="AJ51" s="33"/>
      <c r="AK51" s="45">
        <v>43327</v>
      </c>
      <c r="AL51" s="45">
        <v>43708</v>
      </c>
      <c r="AM51" s="33"/>
      <c r="AN51" s="33"/>
      <c r="AO51" s="33"/>
      <c r="AP51" s="33"/>
      <c r="AQ51" s="33"/>
      <c r="AR51" s="33"/>
      <c r="AS51" s="33"/>
      <c r="AT51" s="33" t="s">
        <v>101</v>
      </c>
      <c r="AU51" s="33">
        <v>2014</v>
      </c>
      <c r="AV51" s="33" t="s">
        <v>711</v>
      </c>
      <c r="AW51" s="33" t="s">
        <v>496</v>
      </c>
      <c r="AX51" s="33"/>
      <c r="AY51" s="33"/>
      <c r="AZ51" s="33"/>
      <c r="BA51" s="33"/>
      <c r="BB51" s="33" t="str">
        <f t="shared" si="19"/>
        <v>Bác sĩ chuyên khoa cấp I - Nội khoa</v>
      </c>
      <c r="BC51" s="33" t="str">
        <f t="shared" si="20"/>
        <v>CKI</v>
      </c>
      <c r="BD51" s="33" t="s">
        <v>158</v>
      </c>
      <c r="BE51" s="33" t="s">
        <v>712</v>
      </c>
      <c r="BF51" s="45">
        <v>41655</v>
      </c>
      <c r="BG51" s="22" t="s">
        <v>84</v>
      </c>
      <c r="BH51" s="33" t="s">
        <v>704</v>
      </c>
      <c r="BI51" s="33" t="s">
        <v>86</v>
      </c>
      <c r="BJ51" s="33"/>
      <c r="BK51" s="33"/>
      <c r="BL51" s="33"/>
      <c r="BM51" s="33"/>
      <c r="BN51" s="22" t="s">
        <v>319</v>
      </c>
      <c r="BO51" s="47"/>
      <c r="BP51" s="30" t="s">
        <v>145</v>
      </c>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row>
    <row r="52" spans="1:248" s="59" customFormat="1" ht="24.95" customHeight="1">
      <c r="A52" s="14">
        <f t="shared" si="5"/>
        <v>49</v>
      </c>
      <c r="B52" s="16">
        <v>18</v>
      </c>
      <c r="C52" s="258" t="s">
        <v>713</v>
      </c>
      <c r="D52" s="30">
        <v>15</v>
      </c>
      <c r="E52" s="30">
        <v>3</v>
      </c>
      <c r="F52" s="30">
        <v>1985</v>
      </c>
      <c r="G52" s="16">
        <f t="shared" si="18"/>
        <v>33</v>
      </c>
      <c r="H52" s="30">
        <v>1</v>
      </c>
      <c r="I52" s="83" t="s">
        <v>714</v>
      </c>
      <c r="J52" s="83" t="s">
        <v>715</v>
      </c>
      <c r="K52" s="30">
        <v>1</v>
      </c>
      <c r="L52" s="30">
        <v>6</v>
      </c>
      <c r="M52" s="30">
        <v>2017</v>
      </c>
      <c r="N52" s="30" t="s">
        <v>70</v>
      </c>
      <c r="O52" s="30" t="s">
        <v>716</v>
      </c>
      <c r="P52" s="30" t="s">
        <v>70</v>
      </c>
      <c r="Q52" s="161" t="s">
        <v>541</v>
      </c>
      <c r="R52" s="30" t="s">
        <v>555</v>
      </c>
      <c r="S52" s="30" t="s">
        <v>151</v>
      </c>
      <c r="T52" s="22" t="s">
        <v>152</v>
      </c>
      <c r="U52" s="16">
        <v>266</v>
      </c>
      <c r="V52" s="29">
        <v>43313</v>
      </c>
      <c r="W52" s="22" t="s">
        <v>238</v>
      </c>
      <c r="X52" s="20" t="e">
        <f>SUM(#REF!)</f>
        <v>#REF!</v>
      </c>
      <c r="Y52" s="21" t="e">
        <f>#REF!-X52</f>
        <v>#REF!</v>
      </c>
      <c r="Z52" s="21">
        <v>1600000</v>
      </c>
      <c r="AA52" s="21" t="e">
        <f t="shared" si="17"/>
        <v>#REF!</v>
      </c>
      <c r="AB52" s="21">
        <v>1600000</v>
      </c>
      <c r="AC52" s="21">
        <v>1600000</v>
      </c>
      <c r="AD52" s="21">
        <v>730000</v>
      </c>
      <c r="AE52" s="20" t="e">
        <f t="shared" si="16"/>
        <v>#REF!</v>
      </c>
      <c r="AF52" s="29">
        <v>43313</v>
      </c>
      <c r="AG52" s="36"/>
      <c r="AH52" s="16"/>
      <c r="AI52" s="22"/>
      <c r="AJ52" s="33"/>
      <c r="AK52" s="29">
        <v>43374</v>
      </c>
      <c r="AL52" s="45">
        <v>43738</v>
      </c>
      <c r="AM52" s="33"/>
      <c r="AN52" s="33"/>
      <c r="AO52" s="33"/>
      <c r="AP52" s="33"/>
      <c r="AQ52" s="33"/>
      <c r="AR52" s="33"/>
      <c r="AS52" s="33"/>
      <c r="AT52" s="33" t="s">
        <v>523</v>
      </c>
      <c r="AU52" s="33">
        <v>2017</v>
      </c>
      <c r="AV52" s="33" t="s">
        <v>717</v>
      </c>
      <c r="AW52" s="33"/>
      <c r="AX52" s="33"/>
      <c r="AY52" s="33"/>
      <c r="AZ52" s="33"/>
      <c r="BA52" s="33"/>
      <c r="BB52" s="22" t="str">
        <f t="shared" si="19"/>
        <v>Bác sĩ chuyên khoa cấp I - Lão khoa</v>
      </c>
      <c r="BC52" s="22" t="str">
        <f t="shared" si="20"/>
        <v>CKI</v>
      </c>
      <c r="BD52" s="22" t="s">
        <v>158</v>
      </c>
      <c r="BE52" s="33" t="s">
        <v>718</v>
      </c>
      <c r="BF52" s="45">
        <v>42901</v>
      </c>
      <c r="BG52" s="33" t="s">
        <v>84</v>
      </c>
      <c r="BH52" s="33" t="s">
        <v>160</v>
      </c>
      <c r="BI52" s="33" t="s">
        <v>86</v>
      </c>
      <c r="BJ52" s="33"/>
      <c r="BK52" s="33"/>
      <c r="BL52" s="33"/>
      <c r="BM52" s="33"/>
      <c r="BN52" s="33"/>
      <c r="BO52" s="47"/>
      <c r="BP52" s="30" t="s">
        <v>145</v>
      </c>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row>
    <row r="53" spans="1:248" s="59" customFormat="1" ht="24.95" customHeight="1">
      <c r="A53" s="14">
        <f t="shared" si="5"/>
        <v>50</v>
      </c>
      <c r="B53" s="16"/>
      <c r="C53" s="175" t="s">
        <v>719</v>
      </c>
      <c r="D53" s="16">
        <v>18</v>
      </c>
      <c r="E53" s="16">
        <v>7</v>
      </c>
      <c r="F53" s="16">
        <v>1992</v>
      </c>
      <c r="G53" s="16">
        <f t="shared" si="18"/>
        <v>26</v>
      </c>
      <c r="H53" s="22">
        <v>1</v>
      </c>
      <c r="I53" s="40" t="s">
        <v>720</v>
      </c>
      <c r="J53" s="40" t="s">
        <v>721</v>
      </c>
      <c r="K53" s="16">
        <v>4</v>
      </c>
      <c r="L53" s="16">
        <v>6</v>
      </c>
      <c r="M53" s="16">
        <v>2009</v>
      </c>
      <c r="N53" s="22" t="s">
        <v>709</v>
      </c>
      <c r="O53" s="22" t="s">
        <v>722</v>
      </c>
      <c r="P53" s="22" t="str">
        <f>N53</f>
        <v>Cà Mau</v>
      </c>
      <c r="Q53" s="152" t="s">
        <v>541</v>
      </c>
      <c r="R53" s="22" t="s">
        <v>261</v>
      </c>
      <c r="S53" s="22" t="s">
        <v>151</v>
      </c>
      <c r="T53" s="22" t="s">
        <v>168</v>
      </c>
      <c r="U53" s="16"/>
      <c r="V53" s="29">
        <v>43362</v>
      </c>
      <c r="W53" s="22" t="s">
        <v>344</v>
      </c>
      <c r="X53" s="20"/>
      <c r="Y53" s="21"/>
      <c r="Z53" s="21"/>
      <c r="AA53" s="21"/>
      <c r="AB53" s="21"/>
      <c r="AC53" s="21"/>
      <c r="AD53" s="21"/>
      <c r="AE53" s="20"/>
      <c r="AF53" s="29">
        <v>43362</v>
      </c>
      <c r="AG53" s="36"/>
      <c r="AH53" s="16"/>
      <c r="AI53" s="22"/>
      <c r="AJ53" s="33"/>
      <c r="AK53" s="29">
        <v>43423</v>
      </c>
      <c r="AL53" s="45"/>
      <c r="AM53" s="33"/>
      <c r="AN53" s="33"/>
      <c r="AO53" s="33"/>
      <c r="AP53" s="33"/>
      <c r="AQ53" s="33"/>
      <c r="AR53" s="33"/>
      <c r="AS53" s="33"/>
      <c r="AT53" s="33" t="s">
        <v>211</v>
      </c>
      <c r="AU53" s="33">
        <v>2016</v>
      </c>
      <c r="AV53" s="33" t="s">
        <v>251</v>
      </c>
      <c r="AW53" s="33" t="s">
        <v>723</v>
      </c>
      <c r="AX53" s="33" t="s">
        <v>104</v>
      </c>
      <c r="AY53" s="33"/>
      <c r="AZ53" s="33"/>
      <c r="BA53" s="33"/>
      <c r="BB53" s="22" t="str">
        <f t="shared" si="19"/>
        <v xml:space="preserve">Bác sĩ Y đa khoa </v>
      </c>
      <c r="BC53" s="22" t="str">
        <f t="shared" si="20"/>
        <v>BS.ĐH</v>
      </c>
      <c r="BD53" s="22" t="s">
        <v>141</v>
      </c>
      <c r="BE53" s="33" t="s">
        <v>724</v>
      </c>
      <c r="BF53" s="45">
        <v>43258</v>
      </c>
      <c r="BG53" s="33" t="s">
        <v>725</v>
      </c>
      <c r="BH53" s="33" t="s">
        <v>160</v>
      </c>
      <c r="BI53" s="33" t="s">
        <v>726</v>
      </c>
      <c r="BJ53" s="33"/>
      <c r="BK53" s="33"/>
      <c r="BL53" s="33"/>
      <c r="BM53" s="33"/>
      <c r="BN53" s="33"/>
      <c r="BO53" s="47"/>
      <c r="BP53" s="30" t="s">
        <v>145</v>
      </c>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row>
    <row r="54" spans="1:248" s="59" customFormat="1" ht="24.95" customHeight="1">
      <c r="A54" s="14">
        <f t="shared" si="5"/>
        <v>51</v>
      </c>
      <c r="B54" s="16"/>
      <c r="C54" s="175" t="s">
        <v>727</v>
      </c>
      <c r="D54" s="16">
        <v>2</v>
      </c>
      <c r="E54" s="16">
        <v>1</v>
      </c>
      <c r="F54" s="16">
        <v>1983</v>
      </c>
      <c r="G54" s="16">
        <f t="shared" si="18"/>
        <v>35</v>
      </c>
      <c r="H54" s="22">
        <v>0</v>
      </c>
      <c r="I54" s="40" t="s">
        <v>728</v>
      </c>
      <c r="J54" s="40" t="s">
        <v>729</v>
      </c>
      <c r="K54" s="16">
        <v>18</v>
      </c>
      <c r="L54" s="16">
        <v>10</v>
      </c>
      <c r="M54" s="16">
        <v>2014</v>
      </c>
      <c r="N54" s="22" t="s">
        <v>207</v>
      </c>
      <c r="O54" s="22" t="s">
        <v>730</v>
      </c>
      <c r="P54" s="22" t="str">
        <f>N54</f>
        <v xml:space="preserve">Long An </v>
      </c>
      <c r="Q54" s="152" t="s">
        <v>541</v>
      </c>
      <c r="R54" s="22" t="s">
        <v>476</v>
      </c>
      <c r="S54" s="22" t="s">
        <v>270</v>
      </c>
      <c r="T54" s="22" t="s">
        <v>152</v>
      </c>
      <c r="U54" s="16"/>
      <c r="V54" s="29">
        <v>43374</v>
      </c>
      <c r="W54" s="22" t="s">
        <v>344</v>
      </c>
      <c r="X54" s="20"/>
      <c r="Y54" s="21"/>
      <c r="Z54" s="21"/>
      <c r="AA54" s="21"/>
      <c r="AB54" s="21"/>
      <c r="AC54" s="21"/>
      <c r="AD54" s="21"/>
      <c r="AE54" s="20"/>
      <c r="AF54" s="29">
        <v>43374</v>
      </c>
      <c r="AG54" s="36"/>
      <c r="AH54" s="16"/>
      <c r="AI54" s="22"/>
      <c r="AJ54" s="33"/>
      <c r="AK54" s="29" t="s">
        <v>731</v>
      </c>
      <c r="AL54" s="45"/>
      <c r="AM54" s="33"/>
      <c r="AN54" s="33"/>
      <c r="AO54" s="33"/>
      <c r="AP54" s="33"/>
      <c r="AQ54" s="33"/>
      <c r="AR54" s="33"/>
      <c r="AS54" s="33"/>
      <c r="AT54" s="33" t="s">
        <v>101</v>
      </c>
      <c r="AU54" s="33">
        <v>2014</v>
      </c>
      <c r="AV54" s="33" t="s">
        <v>717</v>
      </c>
      <c r="AW54" s="33" t="s">
        <v>732</v>
      </c>
      <c r="AX54" s="33"/>
      <c r="AY54" s="33"/>
      <c r="AZ54" s="33"/>
      <c r="BA54" s="33"/>
      <c r="BB54" s="22" t="str">
        <f t="shared" si="19"/>
        <v>Bác sĩ chuyên khoa cấp I - Nội tổng quát</v>
      </c>
      <c r="BC54" s="22" t="str">
        <f t="shared" si="20"/>
        <v>CKI</v>
      </c>
      <c r="BD54" s="22" t="s">
        <v>158</v>
      </c>
      <c r="BE54" s="33" t="s">
        <v>733</v>
      </c>
      <c r="BF54" s="45">
        <v>41516</v>
      </c>
      <c r="BG54" s="33" t="s">
        <v>207</v>
      </c>
      <c r="BH54" s="33" t="s">
        <v>160</v>
      </c>
      <c r="BI54" s="33" t="s">
        <v>734</v>
      </c>
      <c r="BJ54" s="33"/>
      <c r="BK54" s="33"/>
      <c r="BL54" s="33"/>
      <c r="BM54" s="33"/>
      <c r="BN54" s="33"/>
      <c r="BO54" s="47"/>
      <c r="BP54" s="30"/>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row>
    <row r="55" spans="1:248" s="59" customFormat="1" ht="24.95" customHeight="1">
      <c r="A55" s="14">
        <f t="shared" si="5"/>
        <v>52</v>
      </c>
      <c r="B55" s="16"/>
      <c r="C55" s="39" t="s">
        <v>735</v>
      </c>
      <c r="D55" s="16">
        <v>25</v>
      </c>
      <c r="E55" s="16">
        <v>8</v>
      </c>
      <c r="F55" s="16">
        <v>1994</v>
      </c>
      <c r="G55" s="16">
        <f t="shared" si="18"/>
        <v>24</v>
      </c>
      <c r="H55" s="22">
        <v>1</v>
      </c>
      <c r="I55" s="40" t="s">
        <v>736</v>
      </c>
      <c r="J55" s="40" t="s">
        <v>736</v>
      </c>
      <c r="K55" s="16">
        <v>18</v>
      </c>
      <c r="L55" s="16">
        <v>12</v>
      </c>
      <c r="M55" s="16">
        <v>2009</v>
      </c>
      <c r="N55" s="22" t="s">
        <v>326</v>
      </c>
      <c r="O55" s="22" t="s">
        <v>737</v>
      </c>
      <c r="P55" s="22" t="str">
        <f t="shared" ref="P55:P56" si="21">N55</f>
        <v xml:space="preserve">Tây Ninh </v>
      </c>
      <c r="Q55" s="152" t="s">
        <v>541</v>
      </c>
      <c r="R55" s="22" t="s">
        <v>738</v>
      </c>
      <c r="S55" s="22" t="s">
        <v>270</v>
      </c>
      <c r="T55" s="22" t="s">
        <v>168</v>
      </c>
      <c r="U55" s="22"/>
      <c r="V55" s="29">
        <v>43402</v>
      </c>
      <c r="W55" s="22" t="s">
        <v>250</v>
      </c>
      <c r="X55" s="20"/>
      <c r="Y55" s="21"/>
      <c r="Z55" s="21"/>
      <c r="AA55" s="21"/>
      <c r="AB55" s="21"/>
      <c r="AC55" s="21"/>
      <c r="AD55" s="21"/>
      <c r="AE55" s="20"/>
      <c r="AF55" s="29">
        <v>43402</v>
      </c>
      <c r="AG55" s="36"/>
      <c r="AH55" s="16"/>
      <c r="AI55" s="22"/>
      <c r="AJ55" s="33"/>
      <c r="AK55" s="29">
        <v>43465</v>
      </c>
      <c r="AL55" s="45"/>
      <c r="AM55" s="33"/>
      <c r="AN55" s="33"/>
      <c r="AO55" s="33"/>
      <c r="AP55" s="33"/>
      <c r="AQ55" s="33"/>
      <c r="AR55" s="33"/>
      <c r="AS55" s="33"/>
      <c r="AT55" s="33" t="s">
        <v>101</v>
      </c>
      <c r="AU55" s="33">
        <v>2018</v>
      </c>
      <c r="AV55" s="33" t="s">
        <v>717</v>
      </c>
      <c r="AW55" s="33"/>
      <c r="AX55" s="33" t="s">
        <v>739</v>
      </c>
      <c r="AY55" s="33"/>
      <c r="AZ55" s="33"/>
      <c r="BA55" s="33"/>
      <c r="BB55" s="22" t="str">
        <f t="shared" si="19"/>
        <v xml:space="preserve">Bác sĩ Y khoa </v>
      </c>
      <c r="BC55" s="22" t="str">
        <f t="shared" si="20"/>
        <v>BS.ĐH</v>
      </c>
      <c r="BD55" s="22" t="s">
        <v>141</v>
      </c>
      <c r="BE55" s="33"/>
      <c r="BF55" s="45"/>
      <c r="BG55" s="33"/>
      <c r="BH55" s="33"/>
      <c r="BI55" s="33"/>
      <c r="BJ55" s="33"/>
      <c r="BK55" s="33"/>
      <c r="BL55" s="33"/>
      <c r="BM55" s="33"/>
      <c r="BN55" s="33"/>
      <c r="BO55" s="47"/>
      <c r="BP55" s="30"/>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row>
    <row r="56" spans="1:248" s="59" customFormat="1" ht="24.95" customHeight="1">
      <c r="A56" s="14">
        <f t="shared" si="5"/>
        <v>53</v>
      </c>
      <c r="B56" s="16"/>
      <c r="C56" s="39" t="s">
        <v>740</v>
      </c>
      <c r="D56" s="16">
        <v>10</v>
      </c>
      <c r="E56" s="16">
        <v>4</v>
      </c>
      <c r="F56" s="16">
        <v>1987</v>
      </c>
      <c r="G56" s="16">
        <f t="shared" si="18"/>
        <v>31</v>
      </c>
      <c r="H56" s="22">
        <v>1</v>
      </c>
      <c r="I56" s="40" t="s">
        <v>741</v>
      </c>
      <c r="J56" s="40" t="s">
        <v>742</v>
      </c>
      <c r="K56" s="16">
        <v>23</v>
      </c>
      <c r="L56" s="16">
        <v>10</v>
      </c>
      <c r="M56" s="16">
        <v>2013</v>
      </c>
      <c r="N56" s="22" t="s">
        <v>436</v>
      </c>
      <c r="O56" s="22" t="s">
        <v>743</v>
      </c>
      <c r="P56" s="22" t="str">
        <f t="shared" si="21"/>
        <v xml:space="preserve">Đắk Nông </v>
      </c>
      <c r="Q56" s="152" t="s">
        <v>541</v>
      </c>
      <c r="R56" s="22" t="s">
        <v>744</v>
      </c>
      <c r="S56" s="22" t="s">
        <v>270</v>
      </c>
      <c r="T56" s="22" t="s">
        <v>168</v>
      </c>
      <c r="U56" s="22"/>
      <c r="V56" s="29">
        <v>43402</v>
      </c>
      <c r="W56" s="22" t="s">
        <v>250</v>
      </c>
      <c r="X56" s="20"/>
      <c r="Y56" s="21"/>
      <c r="Z56" s="21"/>
      <c r="AA56" s="21"/>
      <c r="AB56" s="21"/>
      <c r="AC56" s="21"/>
      <c r="AD56" s="21"/>
      <c r="AE56" s="20"/>
      <c r="AF56" s="29">
        <v>43402</v>
      </c>
      <c r="AG56" s="36"/>
      <c r="AH56" s="16"/>
      <c r="AI56" s="22"/>
      <c r="AJ56" s="33"/>
      <c r="AK56" s="29">
        <v>43465</v>
      </c>
      <c r="AL56" s="45"/>
      <c r="AM56" s="33"/>
      <c r="AN56" s="33"/>
      <c r="AO56" s="33"/>
      <c r="AP56" s="33"/>
      <c r="AQ56" s="33"/>
      <c r="AR56" s="33"/>
      <c r="AS56" s="33"/>
      <c r="AT56" s="33" t="s">
        <v>211</v>
      </c>
      <c r="AU56" s="33">
        <v>2012</v>
      </c>
      <c r="AV56" s="33" t="s">
        <v>745</v>
      </c>
      <c r="AW56" s="33" t="s">
        <v>746</v>
      </c>
      <c r="AX56" s="33"/>
      <c r="AY56" s="33"/>
      <c r="AZ56" s="33"/>
      <c r="BA56" s="33"/>
      <c r="BB56" s="22" t="str">
        <f t="shared" si="19"/>
        <v xml:space="preserve">Bác sĩ Đa khoa </v>
      </c>
      <c r="BC56" s="22" t="str">
        <f t="shared" si="20"/>
        <v>BS.ĐH</v>
      </c>
      <c r="BD56" s="22" t="s">
        <v>141</v>
      </c>
      <c r="BE56" s="33" t="s">
        <v>747</v>
      </c>
      <c r="BF56" s="45">
        <v>41592</v>
      </c>
      <c r="BG56" s="33" t="s">
        <v>436</v>
      </c>
      <c r="BH56" s="33" t="s">
        <v>160</v>
      </c>
      <c r="BI56" s="33" t="s">
        <v>748</v>
      </c>
      <c r="BJ56" s="33"/>
      <c r="BK56" s="33"/>
      <c r="BL56" s="33"/>
      <c r="BM56" s="33"/>
      <c r="BN56" s="33"/>
      <c r="BO56" s="47"/>
      <c r="BP56" s="30"/>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row>
    <row r="57" spans="1:248" s="85" customFormat="1" ht="24" customHeight="1">
      <c r="A57" s="14">
        <f t="shared" si="5"/>
        <v>54</v>
      </c>
      <c r="B57" s="16">
        <v>19</v>
      </c>
      <c r="C57" s="206" t="s">
        <v>749</v>
      </c>
      <c r="D57" s="14">
        <v>5</v>
      </c>
      <c r="E57" s="14">
        <v>9</v>
      </c>
      <c r="F57" s="14">
        <v>1983</v>
      </c>
      <c r="G57" s="14">
        <f t="shared" si="18"/>
        <v>35</v>
      </c>
      <c r="H57" s="16">
        <v>0</v>
      </c>
      <c r="I57" s="14" t="s">
        <v>750</v>
      </c>
      <c r="J57" s="17" t="s">
        <v>751</v>
      </c>
      <c r="K57" s="14">
        <v>19</v>
      </c>
      <c r="L57" s="14">
        <v>7</v>
      </c>
      <c r="M57" s="14">
        <v>2010</v>
      </c>
      <c r="N57" s="14" t="s">
        <v>70</v>
      </c>
      <c r="O57" s="14" t="s">
        <v>752</v>
      </c>
      <c r="P57" s="14" t="s">
        <v>70</v>
      </c>
      <c r="Q57" s="251" t="s">
        <v>541</v>
      </c>
      <c r="R57" s="28" t="s">
        <v>279</v>
      </c>
      <c r="S57" s="14" t="s">
        <v>280</v>
      </c>
      <c r="T57" s="14" t="s">
        <v>131</v>
      </c>
      <c r="U57" s="14">
        <v>31</v>
      </c>
      <c r="V57" s="25" t="s">
        <v>281</v>
      </c>
      <c r="W57" s="14" t="s">
        <v>77</v>
      </c>
      <c r="X57" s="20" t="e">
        <f>SUM(#REF!)</f>
        <v>#REF!</v>
      </c>
      <c r="Y57" s="37" t="e">
        <f>#REF!-X57</f>
        <v>#REF!</v>
      </c>
      <c r="Z57" s="37">
        <v>2000000</v>
      </c>
      <c r="AA57" s="37" t="e">
        <f t="shared" ref="AA57" si="22">Y57-Z57-AB57-AC57-AD57</f>
        <v>#REF!</v>
      </c>
      <c r="AB57" s="37"/>
      <c r="AC57" s="37"/>
      <c r="AD57" s="37"/>
      <c r="AE57" s="20" t="e">
        <f t="shared" ref="AE57:AE69" si="23">X57+Y57</f>
        <v>#REF!</v>
      </c>
      <c r="AF57" s="19" t="s">
        <v>281</v>
      </c>
      <c r="AG57" s="19"/>
      <c r="AH57" s="19">
        <v>42110</v>
      </c>
      <c r="AI57" s="19">
        <v>42370</v>
      </c>
      <c r="AJ57" s="19"/>
      <c r="AK57" s="19">
        <v>43101</v>
      </c>
      <c r="AL57" s="19" t="s">
        <v>78</v>
      </c>
      <c r="AM57" s="19"/>
      <c r="AN57" s="17" t="s">
        <v>753</v>
      </c>
      <c r="AO57" s="19">
        <v>41852</v>
      </c>
      <c r="AP57" s="14" t="s">
        <v>80</v>
      </c>
      <c r="AQ57" s="19">
        <v>42401</v>
      </c>
      <c r="AR57" s="14"/>
      <c r="AS57" s="17"/>
      <c r="AT57" s="18" t="s">
        <v>101</v>
      </c>
      <c r="AU57" s="18">
        <v>2017</v>
      </c>
      <c r="AV57" s="18" t="s">
        <v>283</v>
      </c>
      <c r="AW57" s="28" t="s">
        <v>754</v>
      </c>
      <c r="AX57" s="18" t="s">
        <v>104</v>
      </c>
      <c r="AY57" s="18" t="s">
        <v>138</v>
      </c>
      <c r="AZ57" s="18" t="s">
        <v>755</v>
      </c>
      <c r="BA57" s="18" t="s">
        <v>756</v>
      </c>
      <c r="BB57" s="22" t="str">
        <f t="shared" si="19"/>
        <v>Cử nhân điều dưỡng</v>
      </c>
      <c r="BC57" s="22" t="str">
        <f t="shared" si="20"/>
        <v>ĐH</v>
      </c>
      <c r="BD57" s="22" t="s">
        <v>287</v>
      </c>
      <c r="BE57" s="27" t="s">
        <v>757</v>
      </c>
      <c r="BF57" s="18" t="s">
        <v>758</v>
      </c>
      <c r="BG57" s="18" t="s">
        <v>84</v>
      </c>
      <c r="BH57" s="18" t="s">
        <v>85</v>
      </c>
      <c r="BI57" s="18" t="s">
        <v>289</v>
      </c>
      <c r="BJ57" s="14"/>
      <c r="BK57" s="14" t="s">
        <v>511</v>
      </c>
      <c r="BL57" s="14"/>
      <c r="BM57" s="14" t="s">
        <v>80</v>
      </c>
      <c r="BN57" s="18" t="s">
        <v>110</v>
      </c>
      <c r="BO57" s="23" t="s">
        <v>759</v>
      </c>
      <c r="BP57" s="84"/>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row>
    <row r="58" spans="1:248" ht="25.5">
      <c r="A58" s="14">
        <f t="shared" si="5"/>
        <v>55</v>
      </c>
      <c r="B58" s="16">
        <v>1</v>
      </c>
      <c r="C58" s="206" t="s">
        <v>775</v>
      </c>
      <c r="D58" s="14">
        <v>21</v>
      </c>
      <c r="E58" s="14">
        <v>8</v>
      </c>
      <c r="F58" s="14">
        <v>1964</v>
      </c>
      <c r="G58" s="16">
        <f t="shared" ref="G58:G69" si="24">$G$2-F58</f>
        <v>54</v>
      </c>
      <c r="H58" s="16">
        <v>1</v>
      </c>
      <c r="I58" s="17" t="s">
        <v>776</v>
      </c>
      <c r="J58" s="17" t="s">
        <v>777</v>
      </c>
      <c r="K58" s="14">
        <v>4</v>
      </c>
      <c r="L58" s="14">
        <v>5</v>
      </c>
      <c r="M58" s="14">
        <v>2000</v>
      </c>
      <c r="N58" s="14" t="s">
        <v>70</v>
      </c>
      <c r="O58" s="14" t="s">
        <v>778</v>
      </c>
      <c r="P58" s="14" t="s">
        <v>70</v>
      </c>
      <c r="Q58" s="251" t="s">
        <v>779</v>
      </c>
      <c r="R58" s="28" t="s">
        <v>780</v>
      </c>
      <c r="S58" s="14" t="s">
        <v>130</v>
      </c>
      <c r="T58" s="14" t="s">
        <v>97</v>
      </c>
      <c r="U58" s="14">
        <v>41</v>
      </c>
      <c r="V58" s="19">
        <v>41981</v>
      </c>
      <c r="W58" s="14" t="s">
        <v>77</v>
      </c>
      <c r="X58" s="20" t="e">
        <f>SUM(#REF!)</f>
        <v>#REF!</v>
      </c>
      <c r="Y58" s="21" t="e">
        <f>#REF!-X58</f>
        <v>#REF!</v>
      </c>
      <c r="Z58" s="21">
        <v>2500000</v>
      </c>
      <c r="AA58" s="21" t="e">
        <f t="shared" ref="AA58:AA67" si="25">Y58-Z58-AB58-AC58-AD58</f>
        <v>#REF!</v>
      </c>
      <c r="AB58" s="21">
        <v>2500000</v>
      </c>
      <c r="AC58" s="21">
        <v>3000000</v>
      </c>
      <c r="AD58" s="21">
        <v>730000</v>
      </c>
      <c r="AE58" s="20" t="e">
        <f t="shared" si="23"/>
        <v>#REF!</v>
      </c>
      <c r="AF58" s="19">
        <v>41981</v>
      </c>
      <c r="AG58" s="19"/>
      <c r="AH58" s="19">
        <v>42346</v>
      </c>
      <c r="AI58" s="19">
        <v>42370</v>
      </c>
      <c r="AJ58" s="19"/>
      <c r="AK58" s="19">
        <v>43101</v>
      </c>
      <c r="AL58" s="29" t="s">
        <v>78</v>
      </c>
      <c r="AM58" s="19"/>
      <c r="AN58" s="17" t="s">
        <v>781</v>
      </c>
      <c r="AO58" s="19">
        <v>42186</v>
      </c>
      <c r="AP58" s="14" t="s">
        <v>80</v>
      </c>
      <c r="AQ58" s="19">
        <v>42095</v>
      </c>
      <c r="AR58" s="14"/>
      <c r="AS58" s="17"/>
      <c r="AT58" s="18" t="s">
        <v>101</v>
      </c>
      <c r="AU58" s="18">
        <v>2012</v>
      </c>
      <c r="AV58" s="18" t="s">
        <v>155</v>
      </c>
      <c r="AW58" s="18" t="s">
        <v>782</v>
      </c>
      <c r="AX58" s="22"/>
      <c r="AY58" s="22"/>
      <c r="AZ58" s="18" t="s">
        <v>783</v>
      </c>
      <c r="BA58" s="18" t="s">
        <v>784</v>
      </c>
      <c r="BB58" s="22" t="str">
        <f t="shared" si="19"/>
        <v>Bác sĩ chuyên khoa cấp II - Lão khoa</v>
      </c>
      <c r="BC58" s="22" t="str">
        <f t="shared" si="20"/>
        <v>CKII</v>
      </c>
      <c r="BD58" s="18" t="s">
        <v>107</v>
      </c>
      <c r="BE58" s="27" t="s">
        <v>785</v>
      </c>
      <c r="BF58" s="25">
        <v>41400</v>
      </c>
      <c r="BG58" s="18" t="s">
        <v>786</v>
      </c>
      <c r="BH58" s="18" t="s">
        <v>160</v>
      </c>
      <c r="BI58" s="18" t="s">
        <v>143</v>
      </c>
      <c r="BJ58" s="14"/>
      <c r="BK58" s="14" t="s">
        <v>88</v>
      </c>
      <c r="BL58" s="14"/>
      <c r="BM58" s="14"/>
      <c r="BN58" s="18" t="s">
        <v>763</v>
      </c>
      <c r="BO58" s="23"/>
      <c r="BP58" s="30" t="s">
        <v>145</v>
      </c>
    </row>
    <row r="59" spans="1:248" ht="25.5">
      <c r="A59" s="14">
        <f t="shared" si="5"/>
        <v>56</v>
      </c>
      <c r="B59" s="16">
        <v>2</v>
      </c>
      <c r="C59" s="136" t="s">
        <v>787</v>
      </c>
      <c r="D59" s="16">
        <v>6</v>
      </c>
      <c r="E59" s="16">
        <v>11</v>
      </c>
      <c r="F59" s="16">
        <v>1978</v>
      </c>
      <c r="G59" s="16">
        <f t="shared" si="24"/>
        <v>40</v>
      </c>
      <c r="H59" s="16">
        <v>1</v>
      </c>
      <c r="I59" s="32" t="s">
        <v>788</v>
      </c>
      <c r="J59" s="32" t="s">
        <v>789</v>
      </c>
      <c r="K59" s="16">
        <v>30</v>
      </c>
      <c r="L59" s="16">
        <v>8</v>
      </c>
      <c r="M59" s="16">
        <v>2008</v>
      </c>
      <c r="N59" s="16" t="s">
        <v>70</v>
      </c>
      <c r="O59" s="16" t="s">
        <v>790</v>
      </c>
      <c r="P59" s="16" t="s">
        <v>70</v>
      </c>
      <c r="Q59" s="150" t="s">
        <v>779</v>
      </c>
      <c r="R59" s="33" t="s">
        <v>791</v>
      </c>
      <c r="S59" s="16" t="s">
        <v>151</v>
      </c>
      <c r="T59" s="22" t="s">
        <v>152</v>
      </c>
      <c r="U59" s="16">
        <v>42</v>
      </c>
      <c r="V59" s="29">
        <v>41974</v>
      </c>
      <c r="W59" s="16" t="s">
        <v>77</v>
      </c>
      <c r="X59" s="20" t="e">
        <f>SUM(#REF!)</f>
        <v>#REF!</v>
      </c>
      <c r="Y59" s="21" t="e">
        <f>#REF!-X59</f>
        <v>#REF!</v>
      </c>
      <c r="Z59" s="21">
        <v>1600000</v>
      </c>
      <c r="AA59" s="21" t="e">
        <f t="shared" si="25"/>
        <v>#REF!</v>
      </c>
      <c r="AB59" s="21">
        <v>1600000</v>
      </c>
      <c r="AC59" s="21">
        <v>1600000</v>
      </c>
      <c r="AD59" s="21">
        <v>730000</v>
      </c>
      <c r="AE59" s="20" t="e">
        <f t="shared" si="23"/>
        <v>#REF!</v>
      </c>
      <c r="AF59" s="29">
        <v>41974</v>
      </c>
      <c r="AG59" s="29"/>
      <c r="AH59" s="29">
        <v>42339</v>
      </c>
      <c r="AI59" s="29">
        <v>42370</v>
      </c>
      <c r="AJ59" s="29"/>
      <c r="AK59" s="29">
        <v>43101</v>
      </c>
      <c r="AL59" s="29" t="s">
        <v>78</v>
      </c>
      <c r="AM59" s="29"/>
      <c r="AN59" s="32" t="s">
        <v>792</v>
      </c>
      <c r="AO59" s="29">
        <v>42186</v>
      </c>
      <c r="AP59" s="16" t="s">
        <v>80</v>
      </c>
      <c r="AQ59" s="29">
        <v>42401</v>
      </c>
      <c r="AR59" s="16"/>
      <c r="AS59" s="32"/>
      <c r="AT59" s="22" t="s">
        <v>101</v>
      </c>
      <c r="AU59" s="22">
        <v>2014</v>
      </c>
      <c r="AV59" s="22" t="s">
        <v>588</v>
      </c>
      <c r="AW59" s="22"/>
      <c r="AX59" s="18" t="s">
        <v>226</v>
      </c>
      <c r="AY59" s="18"/>
      <c r="AZ59" s="22"/>
      <c r="BA59" s="22"/>
      <c r="BB59" s="22" t="str">
        <f t="shared" si="19"/>
        <v>Bác sĩ chuyên khoa cấp I - Lao và Bệnh phổi</v>
      </c>
      <c r="BC59" s="22" t="str">
        <f t="shared" si="20"/>
        <v>CKI</v>
      </c>
      <c r="BD59" s="22" t="s">
        <v>158</v>
      </c>
      <c r="BE59" s="35" t="s">
        <v>793</v>
      </c>
      <c r="BF59" s="34">
        <v>41680</v>
      </c>
      <c r="BG59" s="22" t="s">
        <v>84</v>
      </c>
      <c r="BH59" s="22" t="s">
        <v>160</v>
      </c>
      <c r="BI59" s="22" t="s">
        <v>143</v>
      </c>
      <c r="BJ59" s="16"/>
      <c r="BK59" s="16"/>
      <c r="BL59" s="16"/>
      <c r="BM59" s="16"/>
      <c r="BN59" s="22" t="s">
        <v>763</v>
      </c>
      <c r="BO59" s="36"/>
      <c r="BP59" s="30" t="s">
        <v>145</v>
      </c>
    </row>
    <row r="60" spans="1:248" ht="25.5">
      <c r="A60" s="14">
        <f t="shared" si="5"/>
        <v>57</v>
      </c>
      <c r="B60" s="16">
        <v>3</v>
      </c>
      <c r="C60" s="136" t="s">
        <v>794</v>
      </c>
      <c r="D60" s="16">
        <v>14</v>
      </c>
      <c r="E60" s="16">
        <v>6</v>
      </c>
      <c r="F60" s="16">
        <v>1975</v>
      </c>
      <c r="G60" s="16">
        <f t="shared" si="24"/>
        <v>43</v>
      </c>
      <c r="H60" s="16">
        <v>1</v>
      </c>
      <c r="I60" s="32" t="s">
        <v>795</v>
      </c>
      <c r="J60" s="32" t="s">
        <v>796</v>
      </c>
      <c r="K60" s="16">
        <v>3</v>
      </c>
      <c r="L60" s="16">
        <v>2</v>
      </c>
      <c r="M60" s="16">
        <v>2015</v>
      </c>
      <c r="N60" s="16" t="s">
        <v>70</v>
      </c>
      <c r="O60" s="16" t="s">
        <v>797</v>
      </c>
      <c r="P60" s="16" t="s">
        <v>70</v>
      </c>
      <c r="Q60" s="150" t="s">
        <v>779</v>
      </c>
      <c r="R60" s="33" t="s">
        <v>798</v>
      </c>
      <c r="S60" s="16" t="s">
        <v>151</v>
      </c>
      <c r="T60" s="22" t="s">
        <v>152</v>
      </c>
      <c r="U60" s="16">
        <v>43</v>
      </c>
      <c r="V60" s="29">
        <v>42095</v>
      </c>
      <c r="W60" s="16" t="s">
        <v>77</v>
      </c>
      <c r="X60" s="20" t="e">
        <f>SUM(#REF!)</f>
        <v>#REF!</v>
      </c>
      <c r="Y60" s="21" t="e">
        <f>#REF!-X60</f>
        <v>#REF!</v>
      </c>
      <c r="Z60" s="21">
        <v>1600000</v>
      </c>
      <c r="AA60" s="21" t="e">
        <f t="shared" si="25"/>
        <v>#REF!</v>
      </c>
      <c r="AB60" s="21">
        <v>1600000</v>
      </c>
      <c r="AC60" s="21">
        <v>1600000</v>
      </c>
      <c r="AD60" s="21">
        <v>730000</v>
      </c>
      <c r="AE60" s="20" t="e">
        <f t="shared" si="23"/>
        <v>#REF!</v>
      </c>
      <c r="AF60" s="29">
        <v>42095</v>
      </c>
      <c r="AG60" s="29"/>
      <c r="AH60" s="29"/>
      <c r="AI60" s="29">
        <v>42370</v>
      </c>
      <c r="AJ60" s="29"/>
      <c r="AK60" s="29">
        <v>43101</v>
      </c>
      <c r="AL60" s="29" t="s">
        <v>78</v>
      </c>
      <c r="AM60" s="29"/>
      <c r="AN60" s="32" t="s">
        <v>799</v>
      </c>
      <c r="AO60" s="29">
        <v>42186</v>
      </c>
      <c r="AP60" s="16" t="s">
        <v>80</v>
      </c>
      <c r="AQ60" s="29">
        <v>42401</v>
      </c>
      <c r="AR60" s="16"/>
      <c r="AS60" s="32"/>
      <c r="AT60" s="22" t="s">
        <v>171</v>
      </c>
      <c r="AU60" s="22">
        <v>2011</v>
      </c>
      <c r="AV60" s="22" t="s">
        <v>155</v>
      </c>
      <c r="AW60" s="33" t="s">
        <v>800</v>
      </c>
      <c r="AX60" s="22"/>
      <c r="AY60" s="22"/>
      <c r="AZ60" s="22" t="s">
        <v>801</v>
      </c>
      <c r="BA60" s="22" t="s">
        <v>802</v>
      </c>
      <c r="BB60" s="22" t="str">
        <f t="shared" si="19"/>
        <v>Bác sĩ chuyên khoa cấp I - Lao</v>
      </c>
      <c r="BC60" s="22" t="str">
        <f t="shared" si="20"/>
        <v>CKI</v>
      </c>
      <c r="BD60" s="22" t="s">
        <v>158</v>
      </c>
      <c r="BE60" s="35" t="s">
        <v>803</v>
      </c>
      <c r="BF60" s="29">
        <v>41305</v>
      </c>
      <c r="BG60" s="22" t="s">
        <v>84</v>
      </c>
      <c r="BH60" s="22" t="s">
        <v>160</v>
      </c>
      <c r="BI60" s="22" t="s">
        <v>360</v>
      </c>
      <c r="BJ60" s="16"/>
      <c r="BK60" s="16"/>
      <c r="BL60" s="16"/>
      <c r="BM60" s="16"/>
      <c r="BN60" s="22" t="s">
        <v>763</v>
      </c>
      <c r="BO60" s="36"/>
      <c r="BP60" s="30" t="s">
        <v>145</v>
      </c>
    </row>
    <row r="61" spans="1:248" ht="22.5" customHeight="1">
      <c r="A61" s="14">
        <f t="shared" si="5"/>
        <v>58</v>
      </c>
      <c r="B61" s="16">
        <v>4</v>
      </c>
      <c r="C61" s="136" t="s">
        <v>804</v>
      </c>
      <c r="D61" s="16">
        <v>23</v>
      </c>
      <c r="E61" s="16">
        <v>4</v>
      </c>
      <c r="F61" s="16">
        <v>1968</v>
      </c>
      <c r="G61" s="16">
        <f t="shared" si="24"/>
        <v>50</v>
      </c>
      <c r="H61" s="16">
        <v>1</v>
      </c>
      <c r="I61" s="32" t="s">
        <v>805</v>
      </c>
      <c r="J61" s="32" t="s">
        <v>806</v>
      </c>
      <c r="K61" s="16">
        <v>16</v>
      </c>
      <c r="L61" s="16">
        <v>5</v>
      </c>
      <c r="M61" s="16">
        <v>2013</v>
      </c>
      <c r="N61" s="16" t="s">
        <v>70</v>
      </c>
      <c r="O61" s="16" t="s">
        <v>807</v>
      </c>
      <c r="P61" s="16" t="s">
        <v>70</v>
      </c>
      <c r="Q61" s="150" t="s">
        <v>779</v>
      </c>
      <c r="R61" s="33" t="s">
        <v>808</v>
      </c>
      <c r="S61" s="16" t="s">
        <v>151</v>
      </c>
      <c r="T61" s="16" t="s">
        <v>118</v>
      </c>
      <c r="U61" s="16" t="s">
        <v>809</v>
      </c>
      <c r="V61" s="29">
        <v>42461</v>
      </c>
      <c r="W61" s="16" t="s">
        <v>210</v>
      </c>
      <c r="X61" s="20" t="e">
        <f>SUM(#REF!)</f>
        <v>#REF!</v>
      </c>
      <c r="Y61" s="21" t="e">
        <f>#REF!-X61</f>
        <v>#REF!</v>
      </c>
      <c r="Z61" s="21">
        <v>1600000</v>
      </c>
      <c r="AA61" s="21" t="e">
        <f t="shared" si="25"/>
        <v>#REF!</v>
      </c>
      <c r="AB61" s="21">
        <v>1600000</v>
      </c>
      <c r="AC61" s="21">
        <v>1600000</v>
      </c>
      <c r="AD61" s="21">
        <v>730000</v>
      </c>
      <c r="AE61" s="20" t="e">
        <f t="shared" si="23"/>
        <v>#REF!</v>
      </c>
      <c r="AF61" s="29">
        <v>42461</v>
      </c>
      <c r="AG61" s="34"/>
      <c r="AH61" s="29"/>
      <c r="AI61" s="29">
        <v>42551</v>
      </c>
      <c r="AJ61" s="29">
        <v>42917</v>
      </c>
      <c r="AK61" s="29"/>
      <c r="AL61" s="29">
        <v>43647</v>
      </c>
      <c r="AM61" s="29"/>
      <c r="AN61" s="32" t="s">
        <v>810</v>
      </c>
      <c r="AO61" s="29"/>
      <c r="AP61" s="16" t="s">
        <v>80</v>
      </c>
      <c r="AQ61" s="29">
        <v>42401</v>
      </c>
      <c r="AR61" s="16"/>
      <c r="AS61" s="32"/>
      <c r="AT61" s="22"/>
      <c r="AU61" s="22">
        <v>2006</v>
      </c>
      <c r="AV61" s="22" t="s">
        <v>155</v>
      </c>
      <c r="AW61" s="33" t="s">
        <v>811</v>
      </c>
      <c r="AX61" s="22" t="s">
        <v>226</v>
      </c>
      <c r="AY61" s="22"/>
      <c r="AZ61" s="22" t="s">
        <v>812</v>
      </c>
      <c r="BA61" s="22" t="s">
        <v>813</v>
      </c>
      <c r="BB61" s="22" t="str">
        <f t="shared" si="19"/>
        <v>Thạc sĩ, Bác sĩ Nội khoa</v>
      </c>
      <c r="BC61" s="22" t="str">
        <f t="shared" si="20"/>
        <v>Thạc sĩ</v>
      </c>
      <c r="BD61" s="22" t="s">
        <v>122</v>
      </c>
      <c r="BE61" s="35" t="s">
        <v>814</v>
      </c>
      <c r="BF61" s="34">
        <v>41278</v>
      </c>
      <c r="BG61" s="22" t="s">
        <v>84</v>
      </c>
      <c r="BH61" s="22" t="s">
        <v>160</v>
      </c>
      <c r="BI61" s="22" t="s">
        <v>143</v>
      </c>
      <c r="BJ61" s="16"/>
      <c r="BK61" s="16"/>
      <c r="BL61" s="16"/>
      <c r="BM61" s="16"/>
      <c r="BN61" s="22" t="s">
        <v>763</v>
      </c>
      <c r="BO61" s="36"/>
      <c r="BP61" s="30" t="s">
        <v>145</v>
      </c>
    </row>
    <row r="62" spans="1:248" ht="25.5">
      <c r="A62" s="14">
        <f t="shared" si="5"/>
        <v>59</v>
      </c>
      <c r="B62" s="16">
        <v>6</v>
      </c>
      <c r="C62" s="175" t="s">
        <v>815</v>
      </c>
      <c r="D62" s="16">
        <v>18</v>
      </c>
      <c r="E62" s="16">
        <v>5</v>
      </c>
      <c r="F62" s="16">
        <v>1983</v>
      </c>
      <c r="G62" s="16">
        <f t="shared" si="24"/>
        <v>35</v>
      </c>
      <c r="H62" s="16">
        <v>0</v>
      </c>
      <c r="I62" s="40" t="s">
        <v>816</v>
      </c>
      <c r="J62" s="40" t="s">
        <v>817</v>
      </c>
      <c r="K62" s="16">
        <v>9</v>
      </c>
      <c r="L62" s="16">
        <v>7</v>
      </c>
      <c r="M62" s="16">
        <v>2015</v>
      </c>
      <c r="N62" s="22" t="s">
        <v>70</v>
      </c>
      <c r="O62" s="22" t="s">
        <v>818</v>
      </c>
      <c r="P62" s="22" t="s">
        <v>70</v>
      </c>
      <c r="Q62" s="150" t="s">
        <v>779</v>
      </c>
      <c r="R62" s="33" t="s">
        <v>791</v>
      </c>
      <c r="S62" s="16" t="s">
        <v>151</v>
      </c>
      <c r="T62" s="22" t="s">
        <v>152</v>
      </c>
      <c r="U62" s="16">
        <v>335</v>
      </c>
      <c r="V62" s="29">
        <v>42705</v>
      </c>
      <c r="W62" s="16" t="s">
        <v>210</v>
      </c>
      <c r="X62" s="20" t="e">
        <f>SUM(#REF!)</f>
        <v>#REF!</v>
      </c>
      <c r="Y62" s="21" t="e">
        <f>#REF!-X62</f>
        <v>#REF!</v>
      </c>
      <c r="Z62" s="21">
        <v>1600000</v>
      </c>
      <c r="AA62" s="21" t="e">
        <f t="shared" si="25"/>
        <v>#REF!</v>
      </c>
      <c r="AB62" s="21">
        <v>1600000</v>
      </c>
      <c r="AC62" s="21">
        <v>1600000</v>
      </c>
      <c r="AD62" s="21">
        <v>730000</v>
      </c>
      <c r="AE62" s="20" t="e">
        <f t="shared" si="23"/>
        <v>#REF!</v>
      </c>
      <c r="AF62" s="29">
        <v>42705</v>
      </c>
      <c r="AG62" s="34"/>
      <c r="AH62" s="29"/>
      <c r="AI62" s="29"/>
      <c r="AJ62" s="29">
        <v>42767</v>
      </c>
      <c r="AK62" s="29">
        <v>43132</v>
      </c>
      <c r="AL62" s="29"/>
      <c r="AM62" s="29">
        <v>43861</v>
      </c>
      <c r="AN62" s="32"/>
      <c r="AO62" s="29">
        <v>42767</v>
      </c>
      <c r="AP62" s="16"/>
      <c r="AQ62" s="29">
        <v>42767</v>
      </c>
      <c r="AR62" s="16"/>
      <c r="AS62" s="32"/>
      <c r="AT62" s="22" t="s">
        <v>239</v>
      </c>
      <c r="AU62" s="22">
        <v>2014</v>
      </c>
      <c r="AV62" s="22" t="s">
        <v>155</v>
      </c>
      <c r="AW62" s="22"/>
      <c r="AX62" s="22" t="s">
        <v>104</v>
      </c>
      <c r="AY62" s="22"/>
      <c r="AZ62" s="22" t="s">
        <v>819</v>
      </c>
      <c r="BA62" s="22" t="s">
        <v>820</v>
      </c>
      <c r="BB62" s="22" t="str">
        <f t="shared" si="19"/>
        <v>Bác sĩ chuyên khoa cấp I - Lao và Bệnh phổi</v>
      </c>
      <c r="BC62" s="22" t="str">
        <f t="shared" si="20"/>
        <v>CKI</v>
      </c>
      <c r="BD62" s="22" t="s">
        <v>158</v>
      </c>
      <c r="BE62" s="35" t="s">
        <v>821</v>
      </c>
      <c r="BF62" s="34">
        <v>41629</v>
      </c>
      <c r="BG62" s="22" t="s">
        <v>84</v>
      </c>
      <c r="BH62" s="22" t="s">
        <v>160</v>
      </c>
      <c r="BI62" s="22" t="s">
        <v>143</v>
      </c>
      <c r="BJ62" s="16"/>
      <c r="BK62" s="16"/>
      <c r="BL62" s="16"/>
      <c r="BM62" s="16"/>
      <c r="BN62" s="22" t="s">
        <v>89</v>
      </c>
      <c r="BO62" s="36" t="s">
        <v>216</v>
      </c>
      <c r="BP62" s="30" t="s">
        <v>145</v>
      </c>
    </row>
    <row r="63" spans="1:248" ht="25.5">
      <c r="A63" s="14">
        <f t="shared" si="5"/>
        <v>60</v>
      </c>
      <c r="B63" s="16">
        <v>7</v>
      </c>
      <c r="C63" s="175" t="s">
        <v>822</v>
      </c>
      <c r="D63" s="88">
        <v>10</v>
      </c>
      <c r="E63" s="88">
        <v>4</v>
      </c>
      <c r="F63" s="88">
        <v>1982</v>
      </c>
      <c r="G63" s="16">
        <f t="shared" si="24"/>
        <v>36</v>
      </c>
      <c r="H63" s="16">
        <v>1</v>
      </c>
      <c r="I63" s="35" t="s">
        <v>823</v>
      </c>
      <c r="J63" s="35" t="s">
        <v>824</v>
      </c>
      <c r="K63" s="88">
        <v>4</v>
      </c>
      <c r="L63" s="88">
        <v>3</v>
      </c>
      <c r="M63" s="88">
        <v>2013</v>
      </c>
      <c r="N63" s="22" t="s">
        <v>70</v>
      </c>
      <c r="O63" s="22" t="s">
        <v>825</v>
      </c>
      <c r="P63" s="22" t="s">
        <v>70</v>
      </c>
      <c r="Q63" s="150" t="s">
        <v>779</v>
      </c>
      <c r="R63" s="22" t="s">
        <v>826</v>
      </c>
      <c r="S63" s="16" t="s">
        <v>151</v>
      </c>
      <c r="T63" s="22" t="s">
        <v>152</v>
      </c>
      <c r="U63" s="16">
        <v>395</v>
      </c>
      <c r="V63" s="29">
        <v>42826</v>
      </c>
      <c r="W63" s="16" t="s">
        <v>210</v>
      </c>
      <c r="X63" s="20" t="e">
        <f>SUM(#REF!)</f>
        <v>#REF!</v>
      </c>
      <c r="Y63" s="21" t="e">
        <f>#REF!-X63</f>
        <v>#REF!</v>
      </c>
      <c r="Z63" s="21">
        <v>1600000</v>
      </c>
      <c r="AA63" s="21" t="e">
        <f t="shared" si="25"/>
        <v>#REF!</v>
      </c>
      <c r="AB63" s="21">
        <v>1600000</v>
      </c>
      <c r="AC63" s="21">
        <v>1600000</v>
      </c>
      <c r="AD63" s="21">
        <v>730000</v>
      </c>
      <c r="AE63" s="20" t="e">
        <f t="shared" si="23"/>
        <v>#REF!</v>
      </c>
      <c r="AF63" s="29">
        <v>42826</v>
      </c>
      <c r="AG63" s="29"/>
      <c r="AH63" s="29"/>
      <c r="AI63" s="29"/>
      <c r="AJ63" s="29">
        <v>42826</v>
      </c>
      <c r="AK63" s="29">
        <v>43191</v>
      </c>
      <c r="AL63" s="22"/>
      <c r="AM63" s="29">
        <v>43921</v>
      </c>
      <c r="AN63" s="40" t="s">
        <v>827</v>
      </c>
      <c r="AO63" s="29">
        <v>42826</v>
      </c>
      <c r="AP63" s="29"/>
      <c r="AQ63" s="29">
        <v>42826</v>
      </c>
      <c r="AR63" s="35"/>
      <c r="AS63" s="22"/>
      <c r="AT63" s="22" t="s">
        <v>171</v>
      </c>
      <c r="AU63" s="22">
        <v>2014</v>
      </c>
      <c r="AV63" s="22" t="s">
        <v>155</v>
      </c>
      <c r="AW63" s="22"/>
      <c r="AX63" s="22"/>
      <c r="AY63" s="22"/>
      <c r="AZ63" s="22"/>
      <c r="BA63" s="22" t="s">
        <v>155</v>
      </c>
      <c r="BB63" s="22" t="str">
        <f t="shared" si="19"/>
        <v>Bác sĩ chuyên khoa cấp I - Lao và bệnh phổi</v>
      </c>
      <c r="BC63" s="22" t="str">
        <f t="shared" si="20"/>
        <v>CKI</v>
      </c>
      <c r="BD63" s="22" t="s">
        <v>158</v>
      </c>
      <c r="BE63" s="35" t="s">
        <v>828</v>
      </c>
      <c r="BF63" s="34">
        <v>41618</v>
      </c>
      <c r="BG63" s="22" t="s">
        <v>829</v>
      </c>
      <c r="BH63" s="22" t="s">
        <v>160</v>
      </c>
      <c r="BI63" s="22" t="s">
        <v>143</v>
      </c>
      <c r="BJ63" s="22"/>
      <c r="BK63" s="22"/>
      <c r="BL63" s="22"/>
      <c r="BM63" s="22"/>
      <c r="BN63" s="22" t="s">
        <v>763</v>
      </c>
      <c r="BO63" s="61"/>
      <c r="BP63" s="30" t="s">
        <v>145</v>
      </c>
    </row>
    <row r="64" spans="1:248" s="38" customFormat="1" ht="25.5">
      <c r="A64" s="14">
        <f t="shared" si="5"/>
        <v>61</v>
      </c>
      <c r="B64" s="16">
        <v>8</v>
      </c>
      <c r="C64" s="175" t="s">
        <v>830</v>
      </c>
      <c r="D64" s="16">
        <v>11</v>
      </c>
      <c r="E64" s="16">
        <v>7</v>
      </c>
      <c r="F64" s="16">
        <v>1965</v>
      </c>
      <c r="G64" s="16">
        <f t="shared" si="24"/>
        <v>53</v>
      </c>
      <c r="H64" s="16">
        <v>1</v>
      </c>
      <c r="I64" s="40" t="s">
        <v>831</v>
      </c>
      <c r="J64" s="40" t="s">
        <v>832</v>
      </c>
      <c r="K64" s="16">
        <v>29</v>
      </c>
      <c r="L64" s="16">
        <v>10</v>
      </c>
      <c r="M64" s="16">
        <v>2012</v>
      </c>
      <c r="N64" s="22" t="s">
        <v>70</v>
      </c>
      <c r="O64" s="22" t="s">
        <v>833</v>
      </c>
      <c r="P64" s="22" t="s">
        <v>70</v>
      </c>
      <c r="Q64" s="150" t="s">
        <v>779</v>
      </c>
      <c r="R64" s="22" t="s">
        <v>834</v>
      </c>
      <c r="S64" s="16" t="s">
        <v>151</v>
      </c>
      <c r="T64" s="22" t="s">
        <v>97</v>
      </c>
      <c r="U64" s="16">
        <v>40</v>
      </c>
      <c r="V64" s="29">
        <v>43066</v>
      </c>
      <c r="W64" s="16" t="s">
        <v>238</v>
      </c>
      <c r="X64" s="20" t="e">
        <f>SUM(#REF!)</f>
        <v>#REF!</v>
      </c>
      <c r="Y64" s="21" t="e">
        <f>#REF!-X64</f>
        <v>#REF!</v>
      </c>
      <c r="Z64" s="21">
        <v>1800000</v>
      </c>
      <c r="AA64" s="21" t="e">
        <f t="shared" si="25"/>
        <v>#REF!</v>
      </c>
      <c r="AB64" s="21">
        <v>1800000</v>
      </c>
      <c r="AC64" s="21">
        <v>1800000</v>
      </c>
      <c r="AD64" s="21">
        <v>730000</v>
      </c>
      <c r="AE64" s="20" t="e">
        <f t="shared" si="23"/>
        <v>#REF!</v>
      </c>
      <c r="AF64" s="29">
        <v>43066</v>
      </c>
      <c r="AG64" s="29"/>
      <c r="AH64" s="29"/>
      <c r="AI64" s="29"/>
      <c r="AJ64" s="29"/>
      <c r="AK64" s="50">
        <v>43132</v>
      </c>
      <c r="AL64" s="50">
        <v>43496</v>
      </c>
      <c r="AM64" s="50"/>
      <c r="AN64" s="86"/>
      <c r="AO64" s="50">
        <v>43132</v>
      </c>
      <c r="AP64" s="50"/>
      <c r="AQ64" s="50">
        <v>43132</v>
      </c>
      <c r="AR64" s="55"/>
      <c r="AS64" s="53"/>
      <c r="AT64" s="53" t="s">
        <v>239</v>
      </c>
      <c r="AU64" s="53">
        <v>2015</v>
      </c>
      <c r="AV64" s="53" t="s">
        <v>155</v>
      </c>
      <c r="AW64" s="53"/>
      <c r="AX64" s="53"/>
      <c r="AY64" s="53"/>
      <c r="AZ64" s="53" t="s">
        <v>835</v>
      </c>
      <c r="BA64" s="53" t="s">
        <v>836</v>
      </c>
      <c r="BB64" s="22" t="str">
        <f t="shared" si="19"/>
        <v>Bác sĩ chuyên khoa cấp II - Lao</v>
      </c>
      <c r="BC64" s="22" t="str">
        <f t="shared" si="20"/>
        <v>CKII</v>
      </c>
      <c r="BD64" s="53" t="s">
        <v>107</v>
      </c>
      <c r="BE64" s="55" t="s">
        <v>837</v>
      </c>
      <c r="BF64" s="89">
        <v>41499</v>
      </c>
      <c r="BG64" s="53" t="s">
        <v>829</v>
      </c>
      <c r="BH64" s="53" t="s">
        <v>160</v>
      </c>
      <c r="BI64" s="53" t="s">
        <v>838</v>
      </c>
      <c r="BJ64" s="53"/>
      <c r="BK64" s="53"/>
      <c r="BL64" s="53"/>
      <c r="BM64" s="53"/>
      <c r="BN64" s="22" t="s">
        <v>316</v>
      </c>
      <c r="BO64" s="36" t="s">
        <v>216</v>
      </c>
      <c r="BP64" s="30" t="s">
        <v>145</v>
      </c>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row>
    <row r="65" spans="1:248" s="59" customFormat="1" ht="24.95" customHeight="1">
      <c r="A65" s="14">
        <f t="shared" si="5"/>
        <v>62</v>
      </c>
      <c r="B65" s="16">
        <v>9</v>
      </c>
      <c r="C65" s="39" t="s">
        <v>839</v>
      </c>
      <c r="D65" s="16">
        <v>28</v>
      </c>
      <c r="E65" s="16">
        <v>6</v>
      </c>
      <c r="F65" s="16">
        <v>1985</v>
      </c>
      <c r="G65" s="16">
        <f t="shared" si="24"/>
        <v>33</v>
      </c>
      <c r="H65" s="16">
        <v>0</v>
      </c>
      <c r="I65" s="40" t="s">
        <v>840</v>
      </c>
      <c r="J65" s="40" t="s">
        <v>841</v>
      </c>
      <c r="K65" s="16">
        <v>5</v>
      </c>
      <c r="L65" s="16">
        <v>10</v>
      </c>
      <c r="M65" s="16">
        <v>2017</v>
      </c>
      <c r="N65" s="22" t="s">
        <v>70</v>
      </c>
      <c r="O65" s="22" t="s">
        <v>842</v>
      </c>
      <c r="P65" s="22" t="s">
        <v>70</v>
      </c>
      <c r="Q65" s="150" t="s">
        <v>779</v>
      </c>
      <c r="R65" s="22" t="s">
        <v>476</v>
      </c>
      <c r="S65" s="22" t="s">
        <v>270</v>
      </c>
      <c r="T65" s="22" t="s">
        <v>152</v>
      </c>
      <c r="U65" s="16">
        <v>96</v>
      </c>
      <c r="V65" s="29">
        <v>43160</v>
      </c>
      <c r="W65" s="22" t="s">
        <v>238</v>
      </c>
      <c r="X65" s="20" t="e">
        <f>SUM(#REF!)</f>
        <v>#REF!</v>
      </c>
      <c r="Y65" s="21" t="e">
        <f>#REF!-X65</f>
        <v>#REF!</v>
      </c>
      <c r="Z65" s="21">
        <v>1600000</v>
      </c>
      <c r="AA65" s="21" t="e">
        <f t="shared" si="25"/>
        <v>#REF!</v>
      </c>
      <c r="AB65" s="21">
        <v>1600000</v>
      </c>
      <c r="AC65" s="21">
        <v>1600000</v>
      </c>
      <c r="AD65" s="21">
        <v>730000</v>
      </c>
      <c r="AE65" s="20" t="e">
        <f t="shared" si="23"/>
        <v>#REF!</v>
      </c>
      <c r="AF65" s="29">
        <v>43160</v>
      </c>
      <c r="AG65" s="36"/>
      <c r="AH65" s="16"/>
      <c r="AI65" s="22"/>
      <c r="AJ65" s="33"/>
      <c r="AK65" s="45">
        <v>43221</v>
      </c>
      <c r="AL65" s="45">
        <v>43585</v>
      </c>
      <c r="AM65" s="45"/>
      <c r="AN65" s="33"/>
      <c r="AO65" s="45">
        <v>43221</v>
      </c>
      <c r="AP65" s="33"/>
      <c r="AQ65" s="45">
        <v>43221</v>
      </c>
      <c r="AR65" s="33"/>
      <c r="AS65" s="33"/>
      <c r="AT65" s="33" t="s">
        <v>239</v>
      </c>
      <c r="AU65" s="33">
        <v>2014</v>
      </c>
      <c r="AV65" s="33" t="s">
        <v>155</v>
      </c>
      <c r="AW65" s="33" t="s">
        <v>843</v>
      </c>
      <c r="AX65" s="33" t="s">
        <v>104</v>
      </c>
      <c r="AY65" s="33" t="s">
        <v>138</v>
      </c>
      <c r="AZ65" s="33" t="s">
        <v>844</v>
      </c>
      <c r="BA65" s="33" t="s">
        <v>845</v>
      </c>
      <c r="BB65" s="22" t="str">
        <f t="shared" si="19"/>
        <v>Bác sĩ chuyên khoa cấp I - Nội tổng quát</v>
      </c>
      <c r="BC65" s="22" t="str">
        <f t="shared" si="20"/>
        <v>CKI</v>
      </c>
      <c r="BD65" s="33" t="s">
        <v>158</v>
      </c>
      <c r="BE65" s="33" t="s">
        <v>846</v>
      </c>
      <c r="BF65" s="45">
        <v>41820</v>
      </c>
      <c r="BG65" s="33" t="s">
        <v>829</v>
      </c>
      <c r="BH65" s="33" t="s">
        <v>160</v>
      </c>
      <c r="BI65" s="22" t="s">
        <v>143</v>
      </c>
      <c r="BJ65" s="33"/>
      <c r="BK65" s="33"/>
      <c r="BL65" s="33"/>
      <c r="BM65" s="33"/>
      <c r="BN65" s="22" t="s">
        <v>319</v>
      </c>
      <c r="BO65" s="47"/>
      <c r="BP65" s="30" t="s">
        <v>145</v>
      </c>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row>
    <row r="66" spans="1:248" s="79" customFormat="1" ht="23.25" customHeight="1">
      <c r="A66" s="14">
        <f t="shared" si="5"/>
        <v>63</v>
      </c>
      <c r="B66" s="16">
        <v>11</v>
      </c>
      <c r="C66" s="242" t="s">
        <v>847</v>
      </c>
      <c r="D66" s="33">
        <v>6</v>
      </c>
      <c r="E66" s="33">
        <v>12</v>
      </c>
      <c r="F66" s="33">
        <v>1985</v>
      </c>
      <c r="G66" s="16">
        <f t="shared" si="24"/>
        <v>33</v>
      </c>
      <c r="H66" s="33">
        <v>1</v>
      </c>
      <c r="I66" s="43" t="s">
        <v>848</v>
      </c>
      <c r="J66" s="43" t="s">
        <v>849</v>
      </c>
      <c r="K66" s="33">
        <v>14</v>
      </c>
      <c r="L66" s="33">
        <v>5</v>
      </c>
      <c r="M66" s="33">
        <v>2015</v>
      </c>
      <c r="N66" s="33" t="s">
        <v>364</v>
      </c>
      <c r="O66" s="33" t="s">
        <v>850</v>
      </c>
      <c r="P66" s="33" t="s">
        <v>364</v>
      </c>
      <c r="Q66" s="152" t="s">
        <v>779</v>
      </c>
      <c r="R66" s="33" t="s">
        <v>851</v>
      </c>
      <c r="S66" s="33" t="s">
        <v>151</v>
      </c>
      <c r="T66" s="16" t="s">
        <v>168</v>
      </c>
      <c r="U66" s="80">
        <v>16</v>
      </c>
      <c r="V66" s="45">
        <v>43273</v>
      </c>
      <c r="W66" s="33" t="s">
        <v>182</v>
      </c>
      <c r="X66" s="20" t="e">
        <f>SUM(#REF!)</f>
        <v>#REF!</v>
      </c>
      <c r="Y66" s="44" t="e">
        <f>#REF!-X66</f>
        <v>#REF!</v>
      </c>
      <c r="Z66" s="44">
        <v>1500000</v>
      </c>
      <c r="AA66" s="44" t="e">
        <f t="shared" si="25"/>
        <v>#REF!</v>
      </c>
      <c r="AB66" s="44">
        <v>1500000</v>
      </c>
      <c r="AC66" s="44">
        <v>1500000</v>
      </c>
      <c r="AD66" s="44">
        <v>730000</v>
      </c>
      <c r="AE66" s="90" t="e">
        <f t="shared" si="23"/>
        <v>#REF!</v>
      </c>
      <c r="AF66" s="45">
        <v>43273</v>
      </c>
      <c r="AG66" s="33"/>
      <c r="AH66" s="33"/>
      <c r="AI66" s="33"/>
      <c r="AJ66" s="33"/>
      <c r="AK66" s="45">
        <v>43334</v>
      </c>
      <c r="AL66" s="45">
        <v>43708</v>
      </c>
      <c r="AM66" s="33"/>
      <c r="AN66" s="33"/>
      <c r="AO66" s="33"/>
      <c r="AP66" s="33"/>
      <c r="AQ66" s="33"/>
      <c r="AR66" s="33"/>
      <c r="AS66" s="33"/>
      <c r="AT66" s="33" t="s">
        <v>101</v>
      </c>
      <c r="AU66" s="33">
        <v>2010</v>
      </c>
      <c r="AV66" s="33" t="s">
        <v>438</v>
      </c>
      <c r="AW66" s="33" t="s">
        <v>852</v>
      </c>
      <c r="AX66" s="33"/>
      <c r="AY66" s="33"/>
      <c r="AZ66" s="33"/>
      <c r="BA66" s="33"/>
      <c r="BB66" s="33" t="str">
        <f t="shared" si="19"/>
        <v>Bác sĩ đa khoa</v>
      </c>
      <c r="BC66" s="22" t="str">
        <f t="shared" si="20"/>
        <v>BS.ĐH</v>
      </c>
      <c r="BD66" s="22" t="s">
        <v>141</v>
      </c>
      <c r="BE66" s="33" t="s">
        <v>853</v>
      </c>
      <c r="BF66" s="45">
        <v>41715</v>
      </c>
      <c r="BG66" s="33" t="s">
        <v>786</v>
      </c>
      <c r="BH66" s="33" t="s">
        <v>160</v>
      </c>
      <c r="BI66" s="33" t="s">
        <v>854</v>
      </c>
      <c r="BJ66" s="33"/>
      <c r="BK66" s="33"/>
      <c r="BL66" s="33"/>
      <c r="BM66" s="33"/>
      <c r="BN66" s="33"/>
      <c r="BO66" s="47"/>
      <c r="BP66" s="33"/>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row>
    <row r="67" spans="1:248" s="79" customFormat="1" ht="23.25" customHeight="1">
      <c r="A67" s="14">
        <f t="shared" si="5"/>
        <v>64</v>
      </c>
      <c r="B67" s="16">
        <v>13</v>
      </c>
      <c r="C67" s="39" t="s">
        <v>855</v>
      </c>
      <c r="D67" s="16">
        <v>11</v>
      </c>
      <c r="E67" s="16">
        <v>7</v>
      </c>
      <c r="F67" s="16">
        <v>1986</v>
      </c>
      <c r="G67" s="16">
        <f t="shared" si="24"/>
        <v>32</v>
      </c>
      <c r="H67" s="22">
        <v>0</v>
      </c>
      <c r="I67" s="40" t="s">
        <v>856</v>
      </c>
      <c r="J67" s="40" t="s">
        <v>857</v>
      </c>
      <c r="K67" s="16">
        <v>3</v>
      </c>
      <c r="L67" s="16">
        <v>3</v>
      </c>
      <c r="M67" s="16">
        <v>2017</v>
      </c>
      <c r="N67" s="22" t="s">
        <v>858</v>
      </c>
      <c r="O67" s="22" t="s">
        <v>859</v>
      </c>
      <c r="P67" s="22" t="s">
        <v>858</v>
      </c>
      <c r="Q67" s="152" t="s">
        <v>779</v>
      </c>
      <c r="R67" s="22" t="s">
        <v>860</v>
      </c>
      <c r="S67" s="22" t="s">
        <v>270</v>
      </c>
      <c r="T67" s="16" t="s">
        <v>118</v>
      </c>
      <c r="U67" s="80">
        <v>235</v>
      </c>
      <c r="V67" s="45">
        <v>43327</v>
      </c>
      <c r="W67" s="33" t="s">
        <v>238</v>
      </c>
      <c r="X67" s="20" t="e">
        <f>SUM(#REF!)</f>
        <v>#REF!</v>
      </c>
      <c r="Y67" s="21" t="e">
        <f>#REF!-X67</f>
        <v>#REF!</v>
      </c>
      <c r="Z67" s="21">
        <v>1600000</v>
      </c>
      <c r="AA67" s="21" t="e">
        <f t="shared" si="25"/>
        <v>#REF!</v>
      </c>
      <c r="AB67" s="21">
        <v>1600000</v>
      </c>
      <c r="AC67" s="21">
        <v>1600000</v>
      </c>
      <c r="AD67" s="21">
        <v>730000</v>
      </c>
      <c r="AE67" s="20" t="e">
        <f t="shared" si="23"/>
        <v>#REF!</v>
      </c>
      <c r="AF67" s="45">
        <v>43327</v>
      </c>
      <c r="AG67" s="33"/>
      <c r="AH67" s="33"/>
      <c r="AI67" s="33"/>
      <c r="AJ67" s="33"/>
      <c r="AK67" s="45">
        <v>43388</v>
      </c>
      <c r="AL67" s="45">
        <v>43708</v>
      </c>
      <c r="AM67" s="33"/>
      <c r="AN67" s="33"/>
      <c r="AO67" s="33"/>
      <c r="AP67" s="33"/>
      <c r="AQ67" s="33"/>
      <c r="AR67" s="33"/>
      <c r="AS67" s="33"/>
      <c r="AT67" s="33" t="s">
        <v>101</v>
      </c>
      <c r="AU67" s="33">
        <v>2017</v>
      </c>
      <c r="AV67" s="53" t="s">
        <v>155</v>
      </c>
      <c r="AW67" s="33" t="s">
        <v>861</v>
      </c>
      <c r="AX67" s="33"/>
      <c r="AY67" s="33"/>
      <c r="AZ67" s="33"/>
      <c r="BA67" s="33"/>
      <c r="BB67" s="33" t="str">
        <f t="shared" si="19"/>
        <v>Thạc sĩ Y học - Lao</v>
      </c>
      <c r="BC67" s="22" t="str">
        <f t="shared" si="20"/>
        <v>Thạc sĩ</v>
      </c>
      <c r="BD67" s="33" t="s">
        <v>122</v>
      </c>
      <c r="BE67" s="33" t="s">
        <v>862</v>
      </c>
      <c r="BF67" s="45">
        <v>42010</v>
      </c>
      <c r="BG67" s="33" t="s">
        <v>786</v>
      </c>
      <c r="BH67" s="33" t="s">
        <v>160</v>
      </c>
      <c r="BI67" s="33" t="s">
        <v>863</v>
      </c>
      <c r="BJ67" s="33"/>
      <c r="BK67" s="33"/>
      <c r="BL67" s="33"/>
      <c r="BM67" s="33"/>
      <c r="BN67" s="22" t="s">
        <v>319</v>
      </c>
      <c r="BO67" s="47"/>
      <c r="BP67" s="30" t="s">
        <v>145</v>
      </c>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row>
    <row r="68" spans="1:248" s="79" customFormat="1" ht="23.25" customHeight="1">
      <c r="A68" s="14">
        <f t="shared" si="5"/>
        <v>65</v>
      </c>
      <c r="B68" s="16">
        <v>15</v>
      </c>
      <c r="C68" s="39" t="s">
        <v>864</v>
      </c>
      <c r="D68" s="16">
        <v>20</v>
      </c>
      <c r="E68" s="16">
        <v>3</v>
      </c>
      <c r="F68" s="16">
        <v>1990</v>
      </c>
      <c r="G68" s="16">
        <f t="shared" si="24"/>
        <v>28</v>
      </c>
      <c r="H68" s="22">
        <v>0</v>
      </c>
      <c r="I68" s="40" t="s">
        <v>865</v>
      </c>
      <c r="J68" s="40" t="s">
        <v>866</v>
      </c>
      <c r="K68" s="16">
        <v>20</v>
      </c>
      <c r="L68" s="16">
        <v>12</v>
      </c>
      <c r="M68" s="16">
        <v>2014</v>
      </c>
      <c r="N68" s="22" t="s">
        <v>474</v>
      </c>
      <c r="O68" s="22" t="s">
        <v>867</v>
      </c>
      <c r="P68" s="22" t="str">
        <f>N68</f>
        <v xml:space="preserve">Tp.HCM </v>
      </c>
      <c r="Q68" s="152" t="s">
        <v>779</v>
      </c>
      <c r="R68" s="22" t="s">
        <v>261</v>
      </c>
      <c r="S68" s="22" t="s">
        <v>270</v>
      </c>
      <c r="T68" s="16" t="s">
        <v>168</v>
      </c>
      <c r="U68" s="80"/>
      <c r="V68" s="45">
        <v>43374</v>
      </c>
      <c r="W68" s="33" t="s">
        <v>344</v>
      </c>
      <c r="X68" s="20" t="e">
        <f>SUM(#REF!)</f>
        <v>#REF!</v>
      </c>
      <c r="Y68" s="21"/>
      <c r="Z68" s="21"/>
      <c r="AA68" s="21"/>
      <c r="AB68" s="21"/>
      <c r="AC68" s="21"/>
      <c r="AD68" s="21"/>
      <c r="AE68" s="20" t="e">
        <f t="shared" si="23"/>
        <v>#REF!</v>
      </c>
      <c r="AF68" s="45">
        <v>43374</v>
      </c>
      <c r="AG68" s="33"/>
      <c r="AH68" s="33"/>
      <c r="AI68" s="33"/>
      <c r="AJ68" s="33"/>
      <c r="AK68" s="45" t="s">
        <v>868</v>
      </c>
      <c r="AL68" s="45"/>
      <c r="AM68" s="33"/>
      <c r="AN68" s="33"/>
      <c r="AO68" s="33"/>
      <c r="AP68" s="33"/>
      <c r="AQ68" s="33"/>
      <c r="AR68" s="33"/>
      <c r="AS68" s="33"/>
      <c r="AT68" s="33" t="s">
        <v>211</v>
      </c>
      <c r="AU68" s="33">
        <v>2015</v>
      </c>
      <c r="AV68" s="53" t="s">
        <v>521</v>
      </c>
      <c r="AW68" s="33"/>
      <c r="AX68" s="33"/>
      <c r="AY68" s="33"/>
      <c r="AZ68" s="33"/>
      <c r="BA68" s="33"/>
      <c r="BB68" s="33" t="str">
        <f t="shared" si="19"/>
        <v xml:space="preserve">Bác sĩ Y đa khoa </v>
      </c>
      <c r="BC68" s="22" t="str">
        <f t="shared" si="20"/>
        <v>BS.ĐH</v>
      </c>
      <c r="BD68" s="22" t="s">
        <v>141</v>
      </c>
      <c r="BE68" s="33" t="s">
        <v>869</v>
      </c>
      <c r="BF68" s="45">
        <v>42992</v>
      </c>
      <c r="BG68" s="33" t="s">
        <v>829</v>
      </c>
      <c r="BH68" s="33" t="s">
        <v>160</v>
      </c>
      <c r="BI68" s="33" t="s">
        <v>86</v>
      </c>
      <c r="BJ68" s="33"/>
      <c r="BK68" s="33"/>
      <c r="BL68" s="33"/>
      <c r="BM68" s="33"/>
      <c r="BN68" s="33"/>
      <c r="BO68" s="47"/>
      <c r="BP68" s="30"/>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row>
    <row r="69" spans="1:248" ht="30.75" customHeight="1">
      <c r="A69" s="14">
        <f t="shared" ref="A69:A132" si="26">+A68+1</f>
        <v>66</v>
      </c>
      <c r="B69" s="16">
        <v>17</v>
      </c>
      <c r="C69" s="206" t="s">
        <v>870</v>
      </c>
      <c r="D69" s="14">
        <v>5</v>
      </c>
      <c r="E69" s="14">
        <v>5</v>
      </c>
      <c r="F69" s="14">
        <v>1978</v>
      </c>
      <c r="G69" s="16">
        <f t="shared" si="24"/>
        <v>40</v>
      </c>
      <c r="H69" s="16">
        <v>0</v>
      </c>
      <c r="I69" s="17" t="s">
        <v>871</v>
      </c>
      <c r="J69" s="17" t="s">
        <v>872</v>
      </c>
      <c r="K69" s="17">
        <v>19</v>
      </c>
      <c r="L69" s="17">
        <v>10</v>
      </c>
      <c r="M69" s="17">
        <v>2006</v>
      </c>
      <c r="N69" s="17" t="s">
        <v>364</v>
      </c>
      <c r="O69" s="14" t="s">
        <v>873</v>
      </c>
      <c r="P69" s="14" t="s">
        <v>70</v>
      </c>
      <c r="Q69" s="150" t="s">
        <v>779</v>
      </c>
      <c r="R69" s="28" t="s">
        <v>279</v>
      </c>
      <c r="S69" s="14" t="s">
        <v>280</v>
      </c>
      <c r="T69" s="14" t="s">
        <v>131</v>
      </c>
      <c r="U69" s="14">
        <v>44</v>
      </c>
      <c r="V69" s="25" t="s">
        <v>766</v>
      </c>
      <c r="W69" s="14" t="s">
        <v>77</v>
      </c>
      <c r="X69" s="20" t="e">
        <f>SUM(#REF!)</f>
        <v>#REF!</v>
      </c>
      <c r="Y69" s="21" t="e">
        <f>#REF!-X69</f>
        <v>#REF!</v>
      </c>
      <c r="Z69" s="21">
        <v>2000000</v>
      </c>
      <c r="AA69" s="21" t="e">
        <f t="shared" ref="AA69:AA75" si="27">Y69-Z69-AB69-AC69-AD69</f>
        <v>#REF!</v>
      </c>
      <c r="AB69" s="21"/>
      <c r="AC69" s="21"/>
      <c r="AD69" s="21"/>
      <c r="AE69" s="20" t="e">
        <f t="shared" si="23"/>
        <v>#REF!</v>
      </c>
      <c r="AF69" s="19" t="s">
        <v>281</v>
      </c>
      <c r="AG69" s="19"/>
      <c r="AH69" s="19">
        <v>42110</v>
      </c>
      <c r="AI69" s="19">
        <v>42370</v>
      </c>
      <c r="AJ69" s="19"/>
      <c r="AK69" s="19">
        <v>43101</v>
      </c>
      <c r="AL69" s="29" t="s">
        <v>78</v>
      </c>
      <c r="AM69" s="19"/>
      <c r="AN69" s="17" t="s">
        <v>874</v>
      </c>
      <c r="AO69" s="19">
        <v>41821</v>
      </c>
      <c r="AP69" s="14" t="s">
        <v>80</v>
      </c>
      <c r="AQ69" s="19">
        <v>41821</v>
      </c>
      <c r="AR69" s="14"/>
      <c r="AS69" s="17"/>
      <c r="AT69" s="18" t="s">
        <v>101</v>
      </c>
      <c r="AU69" s="18">
        <v>2013</v>
      </c>
      <c r="AV69" s="18" t="s">
        <v>875</v>
      </c>
      <c r="AW69" s="28" t="s">
        <v>876</v>
      </c>
      <c r="AX69" s="70"/>
      <c r="AY69" s="70"/>
      <c r="AZ69" s="18" t="s">
        <v>877</v>
      </c>
      <c r="BA69" s="18" t="s">
        <v>878</v>
      </c>
      <c r="BB69" s="22" t="str">
        <f t="shared" si="19"/>
        <v>Cử nhân điều dưỡng</v>
      </c>
      <c r="BC69" s="22" t="str">
        <f t="shared" si="20"/>
        <v>ĐH</v>
      </c>
      <c r="BD69" s="22" t="s">
        <v>287</v>
      </c>
      <c r="BE69" s="27" t="s">
        <v>879</v>
      </c>
      <c r="BF69" s="27" t="s">
        <v>880</v>
      </c>
      <c r="BG69" s="18" t="s">
        <v>84</v>
      </c>
      <c r="BH69" s="18" t="s">
        <v>85</v>
      </c>
      <c r="BI69" s="18" t="s">
        <v>289</v>
      </c>
      <c r="BJ69" s="14"/>
      <c r="BK69" s="14"/>
      <c r="BL69" s="14"/>
      <c r="BM69" s="14" t="s">
        <v>80</v>
      </c>
      <c r="BN69" s="22" t="s">
        <v>763</v>
      </c>
      <c r="BO69" s="91" t="s">
        <v>881</v>
      </c>
      <c r="BP69" s="24"/>
    </row>
    <row r="70" spans="1:248" ht="23.25" customHeight="1">
      <c r="A70" s="14">
        <f t="shared" si="26"/>
        <v>67</v>
      </c>
      <c r="B70" s="14">
        <v>1</v>
      </c>
      <c r="C70" s="206" t="s">
        <v>891</v>
      </c>
      <c r="D70" s="14">
        <v>10</v>
      </c>
      <c r="E70" s="14">
        <v>10</v>
      </c>
      <c r="F70" s="14">
        <v>1962</v>
      </c>
      <c r="G70" s="16">
        <f t="shared" ref="G70:G99" si="28">$G$2-F70</f>
        <v>56</v>
      </c>
      <c r="H70" s="16">
        <v>1</v>
      </c>
      <c r="I70" s="17" t="s">
        <v>892</v>
      </c>
      <c r="J70" s="17" t="s">
        <v>893</v>
      </c>
      <c r="K70" s="14">
        <v>22</v>
      </c>
      <c r="L70" s="14">
        <v>2</v>
      </c>
      <c r="M70" s="14">
        <v>2001</v>
      </c>
      <c r="N70" s="14" t="s">
        <v>70</v>
      </c>
      <c r="O70" s="14" t="s">
        <v>894</v>
      </c>
      <c r="P70" s="14" t="s">
        <v>70</v>
      </c>
      <c r="Q70" s="251" t="s">
        <v>895</v>
      </c>
      <c r="R70" s="28" t="s">
        <v>402</v>
      </c>
      <c r="S70" s="14" t="s">
        <v>352</v>
      </c>
      <c r="T70" s="14" t="s">
        <v>152</v>
      </c>
      <c r="U70" s="14" t="s">
        <v>896</v>
      </c>
      <c r="V70" s="25" t="s">
        <v>99</v>
      </c>
      <c r="W70" s="14" t="s">
        <v>77</v>
      </c>
      <c r="X70" s="20" t="e">
        <f>SUM(#REF!)</f>
        <v>#REF!</v>
      </c>
      <c r="Y70" s="21" t="e">
        <f>#REF!-X70</f>
        <v>#REF!</v>
      </c>
      <c r="Z70" s="21">
        <v>2500000</v>
      </c>
      <c r="AA70" s="21" t="e">
        <f t="shared" si="27"/>
        <v>#REF!</v>
      </c>
      <c r="AB70" s="21">
        <v>2500000</v>
      </c>
      <c r="AC70" s="21">
        <v>3000000</v>
      </c>
      <c r="AD70" s="21">
        <v>730000</v>
      </c>
      <c r="AE70" s="20" t="e">
        <f t="shared" ref="AE70:AE84" si="29">X70+Y70</f>
        <v>#REF!</v>
      </c>
      <c r="AF70" s="19" t="s">
        <v>99</v>
      </c>
      <c r="AG70" s="25"/>
      <c r="AH70" s="19">
        <v>42186</v>
      </c>
      <c r="AI70" s="19">
        <v>42370</v>
      </c>
      <c r="AJ70" s="19" t="s">
        <v>77</v>
      </c>
      <c r="AK70" s="29">
        <v>43101</v>
      </c>
      <c r="AL70" s="29" t="s">
        <v>78</v>
      </c>
      <c r="AM70" s="19"/>
      <c r="AN70" s="17" t="s">
        <v>897</v>
      </c>
      <c r="AO70" s="19">
        <v>41913</v>
      </c>
      <c r="AP70" s="14" t="s">
        <v>80</v>
      </c>
      <c r="AQ70" s="19">
        <v>42401</v>
      </c>
      <c r="AR70" s="14"/>
      <c r="AS70" s="17"/>
      <c r="AT70" s="18" t="s">
        <v>135</v>
      </c>
      <c r="AU70" s="18" t="s">
        <v>898</v>
      </c>
      <c r="AV70" s="18" t="s">
        <v>899</v>
      </c>
      <c r="AW70" s="28" t="s">
        <v>900</v>
      </c>
      <c r="AX70" s="16" t="s">
        <v>138</v>
      </c>
      <c r="AY70" s="16"/>
      <c r="AZ70" s="18" t="s">
        <v>901</v>
      </c>
      <c r="BA70" s="18" t="s">
        <v>902</v>
      </c>
      <c r="BB70" s="22" t="str">
        <f t="shared" si="19"/>
        <v>Bác sĩ chuyên khoa cấp I - Nội khoa</v>
      </c>
      <c r="BC70" s="22" t="str">
        <f t="shared" si="20"/>
        <v>CKI</v>
      </c>
      <c r="BD70" s="18" t="s">
        <v>158</v>
      </c>
      <c r="BE70" s="27" t="s">
        <v>903</v>
      </c>
      <c r="BF70" s="25">
        <v>41101</v>
      </c>
      <c r="BG70" s="18" t="s">
        <v>84</v>
      </c>
      <c r="BH70" s="18" t="s">
        <v>160</v>
      </c>
      <c r="BI70" s="18" t="s">
        <v>904</v>
      </c>
      <c r="BJ70" s="14" t="s">
        <v>550</v>
      </c>
      <c r="BK70" s="14" t="s">
        <v>144</v>
      </c>
      <c r="BL70" s="14" t="s">
        <v>80</v>
      </c>
      <c r="BM70" s="14"/>
      <c r="BN70" s="22" t="s">
        <v>763</v>
      </c>
      <c r="BO70" s="23"/>
      <c r="BP70" s="30" t="s">
        <v>145</v>
      </c>
    </row>
    <row r="71" spans="1:248" ht="23.25" customHeight="1">
      <c r="A71" s="14">
        <f t="shared" si="26"/>
        <v>68</v>
      </c>
      <c r="B71" s="16">
        <v>2</v>
      </c>
      <c r="C71" s="136" t="s">
        <v>905</v>
      </c>
      <c r="D71" s="16">
        <v>4</v>
      </c>
      <c r="E71" s="16">
        <v>6</v>
      </c>
      <c r="F71" s="16">
        <v>1979</v>
      </c>
      <c r="G71" s="16">
        <f t="shared" si="28"/>
        <v>39</v>
      </c>
      <c r="H71" s="16">
        <v>1</v>
      </c>
      <c r="I71" s="32" t="s">
        <v>906</v>
      </c>
      <c r="J71" s="32" t="s">
        <v>907</v>
      </c>
      <c r="K71" s="16">
        <v>25</v>
      </c>
      <c r="L71" s="16">
        <v>11</v>
      </c>
      <c r="M71" s="16">
        <v>2008</v>
      </c>
      <c r="N71" s="16" t="s">
        <v>70</v>
      </c>
      <c r="O71" s="16" t="s">
        <v>908</v>
      </c>
      <c r="P71" s="16" t="s">
        <v>70</v>
      </c>
      <c r="Q71" s="150" t="s">
        <v>895</v>
      </c>
      <c r="R71" s="33" t="s">
        <v>909</v>
      </c>
      <c r="S71" s="16" t="s">
        <v>367</v>
      </c>
      <c r="T71" s="16" t="s">
        <v>118</v>
      </c>
      <c r="U71" s="16" t="s">
        <v>379</v>
      </c>
      <c r="V71" s="29">
        <v>42296</v>
      </c>
      <c r="W71" s="16" t="s">
        <v>210</v>
      </c>
      <c r="X71" s="20" t="e">
        <f>SUM(#REF!)</f>
        <v>#REF!</v>
      </c>
      <c r="Y71" s="21" t="e">
        <f>#REF!-X71</f>
        <v>#REF!</v>
      </c>
      <c r="Z71" s="21">
        <v>2000000</v>
      </c>
      <c r="AA71" s="21" t="e">
        <f t="shared" si="27"/>
        <v>#REF!</v>
      </c>
      <c r="AB71" s="21">
        <v>2000000</v>
      </c>
      <c r="AC71" s="21">
        <v>2000000</v>
      </c>
      <c r="AD71" s="21">
        <v>730000</v>
      </c>
      <c r="AE71" s="20" t="e">
        <f t="shared" si="29"/>
        <v>#REF!</v>
      </c>
      <c r="AF71" s="29">
        <v>42296</v>
      </c>
      <c r="AG71" s="29"/>
      <c r="AH71" s="29">
        <v>42357</v>
      </c>
      <c r="AI71" s="29">
        <v>42370</v>
      </c>
      <c r="AJ71" s="29">
        <v>42736</v>
      </c>
      <c r="AK71" s="29"/>
      <c r="AL71" s="29">
        <v>43466</v>
      </c>
      <c r="AM71" s="29"/>
      <c r="AN71" s="32" t="s">
        <v>910</v>
      </c>
      <c r="AO71" s="29">
        <v>42370</v>
      </c>
      <c r="AP71" s="16" t="s">
        <v>80</v>
      </c>
      <c r="AQ71" s="29">
        <v>41913</v>
      </c>
      <c r="AR71" s="16"/>
      <c r="AS71" s="32"/>
      <c r="AT71" s="22"/>
      <c r="AU71" s="22">
        <v>2011</v>
      </c>
      <c r="AV71" s="22" t="s">
        <v>391</v>
      </c>
      <c r="AW71" s="33" t="s">
        <v>911</v>
      </c>
      <c r="AX71" s="18" t="s">
        <v>104</v>
      </c>
      <c r="AY71" s="18"/>
      <c r="AZ71" s="22" t="s">
        <v>912</v>
      </c>
      <c r="BA71" s="22" t="s">
        <v>784</v>
      </c>
      <c r="BB71" s="22" t="str">
        <f t="shared" si="19"/>
        <v>Thạc sĩ, Bác sĩ Y học</v>
      </c>
      <c r="BC71" s="22" t="str">
        <f t="shared" si="20"/>
        <v>Thạc sĩ</v>
      </c>
      <c r="BD71" s="22" t="s">
        <v>122</v>
      </c>
      <c r="BE71" s="35" t="s">
        <v>913</v>
      </c>
      <c r="BF71" s="34">
        <v>41715</v>
      </c>
      <c r="BG71" s="22" t="s">
        <v>786</v>
      </c>
      <c r="BH71" s="22" t="s">
        <v>160</v>
      </c>
      <c r="BI71" s="22" t="s">
        <v>914</v>
      </c>
      <c r="BJ71" s="16"/>
      <c r="BK71" s="16" t="s">
        <v>144</v>
      </c>
      <c r="BL71" s="16"/>
      <c r="BM71" s="16"/>
      <c r="BN71" s="22" t="s">
        <v>763</v>
      </c>
      <c r="BO71" s="36"/>
      <c r="BP71" s="30" t="s">
        <v>145</v>
      </c>
    </row>
    <row r="72" spans="1:248" ht="25.5">
      <c r="A72" s="14">
        <f t="shared" si="26"/>
        <v>69</v>
      </c>
      <c r="B72" s="16">
        <v>3</v>
      </c>
      <c r="C72" s="136" t="s">
        <v>915</v>
      </c>
      <c r="D72" s="16">
        <v>12</v>
      </c>
      <c r="E72" s="16">
        <v>9</v>
      </c>
      <c r="F72" s="16">
        <v>1984</v>
      </c>
      <c r="G72" s="16">
        <f t="shared" si="28"/>
        <v>34</v>
      </c>
      <c r="H72" s="16">
        <v>1</v>
      </c>
      <c r="I72" s="32" t="s">
        <v>916</v>
      </c>
      <c r="J72" s="32" t="s">
        <v>917</v>
      </c>
      <c r="K72" s="16">
        <v>3</v>
      </c>
      <c r="L72" s="16">
        <v>8</v>
      </c>
      <c r="M72" s="16">
        <v>1999</v>
      </c>
      <c r="N72" s="16" t="s">
        <v>126</v>
      </c>
      <c r="O72" s="16" t="s">
        <v>918</v>
      </c>
      <c r="P72" s="16" t="s">
        <v>126</v>
      </c>
      <c r="Q72" s="150" t="s">
        <v>895</v>
      </c>
      <c r="R72" s="33" t="s">
        <v>402</v>
      </c>
      <c r="S72" s="16" t="s">
        <v>151</v>
      </c>
      <c r="T72" s="22" t="s">
        <v>152</v>
      </c>
      <c r="U72" s="16" t="s">
        <v>919</v>
      </c>
      <c r="V72" s="34" t="s">
        <v>920</v>
      </c>
      <c r="W72" s="16" t="s">
        <v>210</v>
      </c>
      <c r="X72" s="20" t="e">
        <f>SUM(#REF!)</f>
        <v>#REF!</v>
      </c>
      <c r="Y72" s="21" t="e">
        <f>#REF!-X72</f>
        <v>#REF!</v>
      </c>
      <c r="Z72" s="21">
        <v>1600000</v>
      </c>
      <c r="AA72" s="21" t="e">
        <f t="shared" si="27"/>
        <v>#REF!</v>
      </c>
      <c r="AB72" s="21">
        <v>1600000</v>
      </c>
      <c r="AC72" s="21">
        <v>1600000</v>
      </c>
      <c r="AD72" s="21">
        <v>730000</v>
      </c>
      <c r="AE72" s="20" t="e">
        <f t="shared" si="29"/>
        <v>#REF!</v>
      </c>
      <c r="AF72" s="29" t="s">
        <v>920</v>
      </c>
      <c r="AG72" s="34">
        <v>42309</v>
      </c>
      <c r="AH72" s="29">
        <v>42369</v>
      </c>
      <c r="AI72" s="29">
        <v>42370</v>
      </c>
      <c r="AJ72" s="29">
        <v>42736</v>
      </c>
      <c r="AK72" s="29"/>
      <c r="AL72" s="29">
        <v>43466</v>
      </c>
      <c r="AM72" s="29"/>
      <c r="AN72" s="32" t="s">
        <v>921</v>
      </c>
      <c r="AO72" s="29">
        <v>42370</v>
      </c>
      <c r="AP72" s="16" t="s">
        <v>80</v>
      </c>
      <c r="AQ72" s="29">
        <v>42430</v>
      </c>
      <c r="AR72" s="16"/>
      <c r="AS72" s="32"/>
      <c r="AT72" s="22" t="s">
        <v>211</v>
      </c>
      <c r="AU72" s="22">
        <v>2008</v>
      </c>
      <c r="AV72" s="22" t="s">
        <v>588</v>
      </c>
      <c r="AW72" s="33" t="s">
        <v>922</v>
      </c>
      <c r="AX72" s="22" t="s">
        <v>226</v>
      </c>
      <c r="AY72" s="22"/>
      <c r="AZ72" s="22" t="s">
        <v>923</v>
      </c>
      <c r="BA72" s="22" t="s">
        <v>924</v>
      </c>
      <c r="BB72" s="22" t="str">
        <f t="shared" si="19"/>
        <v>Bác sĩ chuyên khoa cấp I - Nội khoa</v>
      </c>
      <c r="BC72" s="22" t="str">
        <f t="shared" si="20"/>
        <v>CKI</v>
      </c>
      <c r="BD72" s="22" t="s">
        <v>158</v>
      </c>
      <c r="BE72" s="35" t="s">
        <v>925</v>
      </c>
      <c r="BF72" s="35" t="s">
        <v>926</v>
      </c>
      <c r="BG72" s="22" t="s">
        <v>84</v>
      </c>
      <c r="BH72" s="22" t="s">
        <v>160</v>
      </c>
      <c r="BI72" s="22" t="s">
        <v>143</v>
      </c>
      <c r="BJ72" s="16"/>
      <c r="BK72" s="16"/>
      <c r="BL72" s="16"/>
      <c r="BM72" s="16"/>
      <c r="BN72" s="22" t="s">
        <v>763</v>
      </c>
      <c r="BO72" s="36"/>
      <c r="BP72" s="30" t="s">
        <v>145</v>
      </c>
    </row>
    <row r="73" spans="1:248" ht="25.5">
      <c r="A73" s="14">
        <f t="shared" si="26"/>
        <v>70</v>
      </c>
      <c r="B73" s="16">
        <v>4</v>
      </c>
      <c r="C73" s="136" t="s">
        <v>927</v>
      </c>
      <c r="D73" s="16">
        <v>2</v>
      </c>
      <c r="E73" s="16">
        <v>10</v>
      </c>
      <c r="F73" s="16">
        <v>1969</v>
      </c>
      <c r="G73" s="16">
        <f t="shared" si="28"/>
        <v>49</v>
      </c>
      <c r="H73" s="16">
        <v>0</v>
      </c>
      <c r="I73" s="32" t="s">
        <v>928</v>
      </c>
      <c r="J73" s="32" t="s">
        <v>929</v>
      </c>
      <c r="K73" s="16">
        <v>3</v>
      </c>
      <c r="L73" s="16">
        <v>1</v>
      </c>
      <c r="M73" s="16">
        <v>2008</v>
      </c>
      <c r="N73" s="16" t="s">
        <v>70</v>
      </c>
      <c r="O73" s="16" t="s">
        <v>930</v>
      </c>
      <c r="P73" s="16" t="s">
        <v>70</v>
      </c>
      <c r="Q73" s="150" t="s">
        <v>895</v>
      </c>
      <c r="R73" s="33" t="s">
        <v>196</v>
      </c>
      <c r="S73" s="16" t="s">
        <v>151</v>
      </c>
      <c r="T73" s="22" t="s">
        <v>152</v>
      </c>
      <c r="U73" s="16" t="s">
        <v>931</v>
      </c>
      <c r="V73" s="29">
        <v>42097</v>
      </c>
      <c r="W73" s="16" t="s">
        <v>210</v>
      </c>
      <c r="X73" s="20" t="e">
        <f>SUM(#REF!)</f>
        <v>#REF!</v>
      </c>
      <c r="Y73" s="21" t="e">
        <f>#REF!-X73</f>
        <v>#REF!</v>
      </c>
      <c r="Z73" s="21">
        <v>1600000</v>
      </c>
      <c r="AA73" s="21" t="e">
        <f t="shared" si="27"/>
        <v>#REF!</v>
      </c>
      <c r="AB73" s="21">
        <v>1600000</v>
      </c>
      <c r="AC73" s="21">
        <v>1600000</v>
      </c>
      <c r="AD73" s="21">
        <v>730000</v>
      </c>
      <c r="AE73" s="20" t="e">
        <f t="shared" si="29"/>
        <v>#REF!</v>
      </c>
      <c r="AF73" s="29">
        <v>42097</v>
      </c>
      <c r="AG73" s="29"/>
      <c r="AH73" s="29">
        <v>42159</v>
      </c>
      <c r="AI73" s="29">
        <v>42370</v>
      </c>
      <c r="AJ73" s="29">
        <v>42736</v>
      </c>
      <c r="AK73" s="29"/>
      <c r="AL73" s="29">
        <v>43466</v>
      </c>
      <c r="AM73" s="29"/>
      <c r="AN73" s="32" t="s">
        <v>932</v>
      </c>
      <c r="AO73" s="29">
        <v>42186</v>
      </c>
      <c r="AP73" s="16" t="s">
        <v>80</v>
      </c>
      <c r="AQ73" s="29">
        <v>42401</v>
      </c>
      <c r="AR73" s="16"/>
      <c r="AS73" s="32"/>
      <c r="AT73" s="22" t="s">
        <v>171</v>
      </c>
      <c r="AU73" s="22">
        <v>1996</v>
      </c>
      <c r="AV73" s="22" t="s">
        <v>155</v>
      </c>
      <c r="AW73" s="33" t="s">
        <v>933</v>
      </c>
      <c r="AX73" s="22"/>
      <c r="AY73" s="22"/>
      <c r="AZ73" s="22" t="s">
        <v>934</v>
      </c>
      <c r="BA73" s="22" t="s">
        <v>935</v>
      </c>
      <c r="BB73" s="22" t="str">
        <f t="shared" si="19"/>
        <v>Bác sĩ chuyên khoa cấp I - Nội chung</v>
      </c>
      <c r="BC73" s="22" t="str">
        <f t="shared" si="20"/>
        <v>CKI</v>
      </c>
      <c r="BD73" s="22" t="s">
        <v>158</v>
      </c>
      <c r="BE73" s="35" t="s">
        <v>936</v>
      </c>
      <c r="BF73" s="34">
        <v>41935</v>
      </c>
      <c r="BG73" s="22" t="s">
        <v>84</v>
      </c>
      <c r="BH73" s="22" t="s">
        <v>160</v>
      </c>
      <c r="BI73" s="22" t="s">
        <v>143</v>
      </c>
      <c r="BJ73" s="16"/>
      <c r="BK73" s="16"/>
      <c r="BL73" s="16"/>
      <c r="BM73" s="16"/>
      <c r="BN73" s="22" t="s">
        <v>763</v>
      </c>
      <c r="BO73" s="36"/>
      <c r="BP73" s="30" t="s">
        <v>145</v>
      </c>
    </row>
    <row r="74" spans="1:248" ht="25.5">
      <c r="A74" s="14">
        <f t="shared" si="26"/>
        <v>71</v>
      </c>
      <c r="B74" s="16">
        <v>5</v>
      </c>
      <c r="C74" s="136" t="s">
        <v>937</v>
      </c>
      <c r="D74" s="16">
        <v>28</v>
      </c>
      <c r="E74" s="16">
        <v>2</v>
      </c>
      <c r="F74" s="16">
        <v>1976</v>
      </c>
      <c r="G74" s="16">
        <f t="shared" si="28"/>
        <v>42</v>
      </c>
      <c r="H74" s="16">
        <v>1</v>
      </c>
      <c r="I74" s="32" t="s">
        <v>938</v>
      </c>
      <c r="J74" s="32" t="s">
        <v>939</v>
      </c>
      <c r="K74" s="16">
        <v>17</v>
      </c>
      <c r="L74" s="16">
        <v>7</v>
      </c>
      <c r="M74" s="16">
        <v>2009</v>
      </c>
      <c r="N74" s="16" t="s">
        <v>635</v>
      </c>
      <c r="O74" s="16" t="s">
        <v>940</v>
      </c>
      <c r="P74" s="16" t="s">
        <v>70</v>
      </c>
      <c r="Q74" s="150" t="s">
        <v>895</v>
      </c>
      <c r="R74" s="33" t="s">
        <v>780</v>
      </c>
      <c r="S74" s="16" t="s">
        <v>151</v>
      </c>
      <c r="T74" s="16" t="s">
        <v>97</v>
      </c>
      <c r="U74" s="16" t="s">
        <v>941</v>
      </c>
      <c r="V74" s="29">
        <v>42170</v>
      </c>
      <c r="W74" s="16" t="s">
        <v>210</v>
      </c>
      <c r="X74" s="20" t="e">
        <f>SUM(#REF!)</f>
        <v>#REF!</v>
      </c>
      <c r="Y74" s="21" t="e">
        <f>#REF!-X74</f>
        <v>#REF!</v>
      </c>
      <c r="Z74" s="21">
        <v>1800000</v>
      </c>
      <c r="AA74" s="21" t="e">
        <f t="shared" si="27"/>
        <v>#REF!</v>
      </c>
      <c r="AB74" s="21">
        <v>1800000</v>
      </c>
      <c r="AC74" s="21">
        <v>1800000</v>
      </c>
      <c r="AD74" s="21">
        <v>730000</v>
      </c>
      <c r="AE74" s="20" t="e">
        <f t="shared" si="29"/>
        <v>#REF!</v>
      </c>
      <c r="AF74" s="29">
        <v>42170</v>
      </c>
      <c r="AG74" s="29"/>
      <c r="AH74" s="29">
        <v>42231</v>
      </c>
      <c r="AI74" s="29">
        <v>42370</v>
      </c>
      <c r="AJ74" s="29">
        <v>42736</v>
      </c>
      <c r="AK74" s="29"/>
      <c r="AL74" s="29">
        <v>43466</v>
      </c>
      <c r="AM74" s="29"/>
      <c r="AN74" s="32" t="s">
        <v>942</v>
      </c>
      <c r="AO74" s="29">
        <v>42217</v>
      </c>
      <c r="AP74" s="16" t="s">
        <v>80</v>
      </c>
      <c r="AQ74" s="29">
        <v>42401</v>
      </c>
      <c r="AR74" s="16"/>
      <c r="AS74" s="32"/>
      <c r="AT74" s="22" t="s">
        <v>101</v>
      </c>
      <c r="AU74" s="22">
        <v>2014</v>
      </c>
      <c r="AV74" s="22" t="s">
        <v>155</v>
      </c>
      <c r="AW74" s="33" t="s">
        <v>943</v>
      </c>
      <c r="AX74" s="22" t="s">
        <v>944</v>
      </c>
      <c r="AY74" s="22" t="s">
        <v>138</v>
      </c>
      <c r="AZ74" s="22" t="s">
        <v>945</v>
      </c>
      <c r="BA74" s="22" t="s">
        <v>946</v>
      </c>
      <c r="BB74" s="22" t="str">
        <f t="shared" si="19"/>
        <v>Bác sĩ chuyên khoa cấp II - Lão khoa</v>
      </c>
      <c r="BC74" s="22" t="str">
        <f t="shared" si="20"/>
        <v>CKII</v>
      </c>
      <c r="BD74" s="22" t="s">
        <v>107</v>
      </c>
      <c r="BE74" s="35" t="s">
        <v>947</v>
      </c>
      <c r="BF74" s="34">
        <v>41148</v>
      </c>
      <c r="BG74" s="22" t="s">
        <v>725</v>
      </c>
      <c r="BH74" s="22" t="s">
        <v>160</v>
      </c>
      <c r="BI74" s="22" t="s">
        <v>143</v>
      </c>
      <c r="BJ74" s="16"/>
      <c r="BK74" s="16"/>
      <c r="BL74" s="16"/>
      <c r="BM74" s="16"/>
      <c r="BN74" s="22" t="s">
        <v>763</v>
      </c>
      <c r="BO74" s="36"/>
      <c r="BP74" s="30" t="s">
        <v>145</v>
      </c>
    </row>
    <row r="75" spans="1:248" ht="25.5">
      <c r="A75" s="14">
        <f t="shared" si="26"/>
        <v>72</v>
      </c>
      <c r="B75" s="16">
        <v>6</v>
      </c>
      <c r="C75" s="136" t="s">
        <v>948</v>
      </c>
      <c r="D75" s="16">
        <v>19</v>
      </c>
      <c r="E75" s="16">
        <v>1</v>
      </c>
      <c r="F75" s="16">
        <v>1986</v>
      </c>
      <c r="G75" s="16">
        <f t="shared" si="28"/>
        <v>32</v>
      </c>
      <c r="H75" s="16">
        <v>0</v>
      </c>
      <c r="I75" s="32" t="s">
        <v>949</v>
      </c>
      <c r="J75" s="32">
        <v>351719737</v>
      </c>
      <c r="K75" s="16">
        <v>5</v>
      </c>
      <c r="L75" s="16">
        <v>7</v>
      </c>
      <c r="M75" s="16">
        <v>2002</v>
      </c>
      <c r="N75" s="16" t="s">
        <v>889</v>
      </c>
      <c r="O75" s="16" t="s">
        <v>950</v>
      </c>
      <c r="P75" s="16" t="s">
        <v>889</v>
      </c>
      <c r="Q75" s="150" t="s">
        <v>895</v>
      </c>
      <c r="R75" s="33" t="s">
        <v>951</v>
      </c>
      <c r="S75" s="16" t="s">
        <v>151</v>
      </c>
      <c r="T75" s="16" t="s">
        <v>118</v>
      </c>
      <c r="U75" s="16" t="s">
        <v>353</v>
      </c>
      <c r="V75" s="29">
        <v>42156</v>
      </c>
      <c r="W75" s="16" t="s">
        <v>210</v>
      </c>
      <c r="X75" s="20" t="e">
        <f>SUM(#REF!)</f>
        <v>#REF!</v>
      </c>
      <c r="Y75" s="21" t="e">
        <f>#REF!-X75</f>
        <v>#REF!</v>
      </c>
      <c r="Z75" s="21">
        <v>1600000</v>
      </c>
      <c r="AA75" s="21" t="e">
        <f t="shared" si="27"/>
        <v>#REF!</v>
      </c>
      <c r="AB75" s="21">
        <v>1600000</v>
      </c>
      <c r="AC75" s="21">
        <v>1600000</v>
      </c>
      <c r="AD75" s="21">
        <v>730000</v>
      </c>
      <c r="AE75" s="20" t="e">
        <f t="shared" si="29"/>
        <v>#REF!</v>
      </c>
      <c r="AF75" s="29">
        <v>42156</v>
      </c>
      <c r="AG75" s="29"/>
      <c r="AH75" s="29">
        <v>42216</v>
      </c>
      <c r="AI75" s="29">
        <v>42370</v>
      </c>
      <c r="AJ75" s="29">
        <v>42736</v>
      </c>
      <c r="AK75" s="29"/>
      <c r="AL75" s="29">
        <v>43466</v>
      </c>
      <c r="AM75" s="29"/>
      <c r="AN75" s="32" t="s">
        <v>952</v>
      </c>
      <c r="AO75" s="29">
        <v>42217</v>
      </c>
      <c r="AP75" s="16" t="s">
        <v>80</v>
      </c>
      <c r="AQ75" s="29">
        <v>42401</v>
      </c>
      <c r="AR75" s="16"/>
      <c r="AS75" s="32"/>
      <c r="AT75" s="22" t="s">
        <v>101</v>
      </c>
      <c r="AU75" s="22">
        <v>2014</v>
      </c>
      <c r="AV75" s="22" t="s">
        <v>155</v>
      </c>
      <c r="AW75" s="33" t="s">
        <v>953</v>
      </c>
      <c r="AX75" s="22" t="s">
        <v>138</v>
      </c>
      <c r="AY75" s="22" t="s">
        <v>138</v>
      </c>
      <c r="AZ75" s="22" t="s">
        <v>954</v>
      </c>
      <c r="BA75" s="22" t="s">
        <v>784</v>
      </c>
      <c r="BB75" s="22" t="str">
        <f t="shared" si="19"/>
        <v>Thạc sĩ Bác sĩ - Nội khoa</v>
      </c>
      <c r="BC75" s="22" t="str">
        <f t="shared" si="20"/>
        <v>Thạc sĩ</v>
      </c>
      <c r="BD75" s="22" t="s">
        <v>122</v>
      </c>
      <c r="BE75" s="35" t="s">
        <v>955</v>
      </c>
      <c r="BF75" s="34">
        <v>42090</v>
      </c>
      <c r="BG75" s="22" t="s">
        <v>956</v>
      </c>
      <c r="BH75" s="22" t="s">
        <v>160</v>
      </c>
      <c r="BI75" s="22" t="s">
        <v>904</v>
      </c>
      <c r="BJ75" s="16"/>
      <c r="BK75" s="16"/>
      <c r="BL75" s="16"/>
      <c r="BM75" s="16"/>
      <c r="BN75" s="22" t="s">
        <v>763</v>
      </c>
      <c r="BO75" s="36"/>
      <c r="BP75" s="30" t="s">
        <v>145</v>
      </c>
    </row>
    <row r="76" spans="1:248" s="38" customFormat="1" ht="31.5" customHeight="1">
      <c r="A76" s="14">
        <f t="shared" si="26"/>
        <v>73</v>
      </c>
      <c r="B76" s="16">
        <v>7</v>
      </c>
      <c r="C76" s="136" t="s">
        <v>957</v>
      </c>
      <c r="D76" s="16">
        <v>25</v>
      </c>
      <c r="E76" s="16">
        <v>8</v>
      </c>
      <c r="F76" s="16">
        <v>1960</v>
      </c>
      <c r="G76" s="16">
        <f t="shared" si="28"/>
        <v>58</v>
      </c>
      <c r="H76" s="16">
        <v>0</v>
      </c>
      <c r="I76" s="32" t="s">
        <v>958</v>
      </c>
      <c r="J76" s="32" t="s">
        <v>959</v>
      </c>
      <c r="K76" s="16">
        <v>3</v>
      </c>
      <c r="L76" s="16">
        <v>8</v>
      </c>
      <c r="M76" s="16">
        <v>2012</v>
      </c>
      <c r="N76" s="16" t="s">
        <v>70</v>
      </c>
      <c r="O76" s="16" t="s">
        <v>960</v>
      </c>
      <c r="P76" s="16" t="s">
        <v>70</v>
      </c>
      <c r="Q76" s="150" t="s">
        <v>895</v>
      </c>
      <c r="R76" s="33" t="s">
        <v>961</v>
      </c>
      <c r="S76" s="16" t="s">
        <v>151</v>
      </c>
      <c r="T76" s="16" t="s">
        <v>97</v>
      </c>
      <c r="U76" s="16">
        <v>6</v>
      </c>
      <c r="V76" s="29">
        <v>42191</v>
      </c>
      <c r="W76" s="16" t="s">
        <v>197</v>
      </c>
      <c r="X76" s="20" t="e">
        <f>SUM(#REF!)</f>
        <v>#REF!</v>
      </c>
      <c r="Y76" s="93" t="e">
        <f>#REF!-X76</f>
        <v>#REF!</v>
      </c>
      <c r="Z76" s="20"/>
      <c r="AA76" s="20"/>
      <c r="AB76" s="20"/>
      <c r="AC76" s="20"/>
      <c r="AD76" s="20"/>
      <c r="AE76" s="20" t="e">
        <f t="shared" si="29"/>
        <v>#REF!</v>
      </c>
      <c r="AF76" s="29">
        <v>42191</v>
      </c>
      <c r="AG76" s="29"/>
      <c r="AH76" s="29">
        <v>42247</v>
      </c>
      <c r="AI76" s="29">
        <v>42613</v>
      </c>
      <c r="AJ76" s="29"/>
      <c r="AK76" s="29">
        <v>43327</v>
      </c>
      <c r="AL76" s="29" t="s">
        <v>78</v>
      </c>
      <c r="AM76" s="29"/>
      <c r="AN76" s="32"/>
      <c r="AO76" s="29"/>
      <c r="AP76" s="16"/>
      <c r="AQ76" s="29">
        <v>41913</v>
      </c>
      <c r="AR76" s="16"/>
      <c r="AS76" s="32"/>
      <c r="AT76" s="22" t="s">
        <v>101</v>
      </c>
      <c r="AU76" s="22">
        <v>2012</v>
      </c>
      <c r="AV76" s="22" t="s">
        <v>155</v>
      </c>
      <c r="AW76" s="33" t="s">
        <v>962</v>
      </c>
      <c r="AX76" s="22" t="s">
        <v>963</v>
      </c>
      <c r="AY76" s="22" t="s">
        <v>138</v>
      </c>
      <c r="AZ76" s="22" t="s">
        <v>964</v>
      </c>
      <c r="BA76" s="22" t="s">
        <v>965</v>
      </c>
      <c r="BB76" s="22" t="str">
        <f t="shared" si="19"/>
        <v>Bác sĩ chuyên khoa cấp II - Quản lý Y tế</v>
      </c>
      <c r="BC76" s="22" t="str">
        <f t="shared" si="20"/>
        <v>CKII</v>
      </c>
      <c r="BD76" s="22" t="s">
        <v>107</v>
      </c>
      <c r="BE76" s="35" t="s">
        <v>966</v>
      </c>
      <c r="BF76" s="34">
        <v>41512</v>
      </c>
      <c r="BG76" s="22" t="s">
        <v>84</v>
      </c>
      <c r="BH76" s="22" t="s">
        <v>160</v>
      </c>
      <c r="BI76" s="22" t="s">
        <v>143</v>
      </c>
      <c r="BJ76" s="16"/>
      <c r="BK76" s="16"/>
      <c r="BL76" s="16"/>
      <c r="BM76" s="16"/>
      <c r="BN76" s="22" t="s">
        <v>763</v>
      </c>
      <c r="BO76" s="36"/>
      <c r="BP76" s="30" t="s">
        <v>145</v>
      </c>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row>
    <row r="77" spans="1:248" ht="27.75" customHeight="1">
      <c r="A77" s="14">
        <f t="shared" si="26"/>
        <v>74</v>
      </c>
      <c r="B77" s="16">
        <v>9</v>
      </c>
      <c r="C77" s="136" t="s">
        <v>967</v>
      </c>
      <c r="D77" s="16">
        <v>30</v>
      </c>
      <c r="E77" s="16">
        <v>12</v>
      </c>
      <c r="F77" s="16">
        <v>1977</v>
      </c>
      <c r="G77" s="16">
        <f t="shared" si="28"/>
        <v>41</v>
      </c>
      <c r="H77" s="16">
        <v>1</v>
      </c>
      <c r="I77" s="32" t="s">
        <v>968</v>
      </c>
      <c r="J77" s="32" t="s">
        <v>969</v>
      </c>
      <c r="K77" s="16">
        <v>19</v>
      </c>
      <c r="L77" s="16">
        <v>7</v>
      </c>
      <c r="M77" s="16">
        <v>2008</v>
      </c>
      <c r="N77" s="16" t="s">
        <v>70</v>
      </c>
      <c r="O77" s="16" t="s">
        <v>970</v>
      </c>
      <c r="P77" s="16" t="s">
        <v>70</v>
      </c>
      <c r="Q77" s="150" t="s">
        <v>895</v>
      </c>
      <c r="R77" s="33" t="s">
        <v>971</v>
      </c>
      <c r="S77" s="16" t="s">
        <v>151</v>
      </c>
      <c r="T77" s="16" t="s">
        <v>118</v>
      </c>
      <c r="U77" s="16" t="s">
        <v>972</v>
      </c>
      <c r="V77" s="29">
        <v>42522</v>
      </c>
      <c r="W77" s="16" t="s">
        <v>210</v>
      </c>
      <c r="X77" s="20" t="e">
        <f>SUM(#REF!)</f>
        <v>#REF!</v>
      </c>
      <c r="Y77" s="21" t="e">
        <f>#REF!-X77</f>
        <v>#REF!</v>
      </c>
      <c r="Z77" s="21">
        <v>1600000</v>
      </c>
      <c r="AA77" s="21" t="e">
        <f t="shared" ref="AA77:AA84" si="30">Y77-Z77-AB77-AC77-AD77</f>
        <v>#REF!</v>
      </c>
      <c r="AB77" s="21">
        <v>1600000</v>
      </c>
      <c r="AC77" s="21">
        <v>1600000</v>
      </c>
      <c r="AD77" s="21">
        <v>730000</v>
      </c>
      <c r="AE77" s="20" t="e">
        <f t="shared" si="29"/>
        <v>#REF!</v>
      </c>
      <c r="AF77" s="29">
        <v>42522</v>
      </c>
      <c r="AG77" s="29"/>
      <c r="AH77" s="29"/>
      <c r="AI77" s="29">
        <v>42583</v>
      </c>
      <c r="AJ77" s="29">
        <v>42948</v>
      </c>
      <c r="AK77" s="29"/>
      <c r="AL77" s="29">
        <v>43678</v>
      </c>
      <c r="AM77" s="29"/>
      <c r="AN77" s="32" t="s">
        <v>973</v>
      </c>
      <c r="AO77" s="29">
        <v>42583</v>
      </c>
      <c r="AP77" s="16" t="s">
        <v>80</v>
      </c>
      <c r="AQ77" s="29">
        <v>41913</v>
      </c>
      <c r="AR77" s="16"/>
      <c r="AS77" s="32"/>
      <c r="AT77" s="22"/>
      <c r="AU77" s="22">
        <v>2015</v>
      </c>
      <c r="AV77" s="22" t="s">
        <v>974</v>
      </c>
      <c r="AW77" s="33" t="s">
        <v>975</v>
      </c>
      <c r="AX77" s="22" t="s">
        <v>104</v>
      </c>
      <c r="AY77" s="22"/>
      <c r="AZ77" s="22"/>
      <c r="BA77" s="22"/>
      <c r="BB77" s="22" t="str">
        <f t="shared" si="19"/>
        <v>Thạc sĩ, Bác sĩ - Nội tổng quát</v>
      </c>
      <c r="BC77" s="22" t="str">
        <f t="shared" si="20"/>
        <v>Thạc sĩ</v>
      </c>
      <c r="BD77" s="22" t="s">
        <v>122</v>
      </c>
      <c r="BE77" s="35" t="s">
        <v>976</v>
      </c>
      <c r="BF77" s="29">
        <v>41400</v>
      </c>
      <c r="BG77" s="22" t="s">
        <v>786</v>
      </c>
      <c r="BH77" s="22" t="s">
        <v>85</v>
      </c>
      <c r="BI77" s="22" t="s">
        <v>86</v>
      </c>
      <c r="BJ77" s="16"/>
      <c r="BK77" s="16"/>
      <c r="BL77" s="16"/>
      <c r="BM77" s="16"/>
      <c r="BN77" s="22" t="s">
        <v>191</v>
      </c>
      <c r="BO77" s="36"/>
      <c r="BP77" s="30" t="s">
        <v>145</v>
      </c>
    </row>
    <row r="78" spans="1:248" ht="25.5">
      <c r="A78" s="14">
        <f t="shared" si="26"/>
        <v>75</v>
      </c>
      <c r="B78" s="16">
        <v>10</v>
      </c>
      <c r="C78" s="31" t="s">
        <v>977</v>
      </c>
      <c r="D78" s="16">
        <v>5</v>
      </c>
      <c r="E78" s="16">
        <v>10</v>
      </c>
      <c r="F78" s="16">
        <v>1986</v>
      </c>
      <c r="G78" s="16">
        <f t="shared" si="28"/>
        <v>32</v>
      </c>
      <c r="H78" s="16">
        <v>0</v>
      </c>
      <c r="I78" s="32" t="s">
        <v>978</v>
      </c>
      <c r="J78" s="32" t="s">
        <v>979</v>
      </c>
      <c r="K78" s="16">
        <v>11</v>
      </c>
      <c r="L78" s="16">
        <v>4</v>
      </c>
      <c r="M78" s="16">
        <v>2003</v>
      </c>
      <c r="N78" s="16" t="s">
        <v>70</v>
      </c>
      <c r="O78" s="16" t="s">
        <v>115</v>
      </c>
      <c r="P78" s="16" t="s">
        <v>70</v>
      </c>
      <c r="Q78" s="150" t="s">
        <v>895</v>
      </c>
      <c r="R78" s="33" t="s">
        <v>951</v>
      </c>
      <c r="S78" s="16" t="s">
        <v>151</v>
      </c>
      <c r="T78" s="16" t="s">
        <v>118</v>
      </c>
      <c r="U78" s="16" t="s">
        <v>980</v>
      </c>
      <c r="V78" s="29">
        <v>42513</v>
      </c>
      <c r="W78" s="16" t="s">
        <v>210</v>
      </c>
      <c r="X78" s="20" t="e">
        <f>SUM(#REF!)</f>
        <v>#REF!</v>
      </c>
      <c r="Y78" s="21" t="e">
        <f>#REF!-X78</f>
        <v>#REF!</v>
      </c>
      <c r="Z78" s="21">
        <v>1600000</v>
      </c>
      <c r="AA78" s="21" t="e">
        <f t="shared" si="30"/>
        <v>#REF!</v>
      </c>
      <c r="AB78" s="21">
        <v>1600000</v>
      </c>
      <c r="AC78" s="21">
        <v>1600000</v>
      </c>
      <c r="AD78" s="21">
        <v>730000</v>
      </c>
      <c r="AE78" s="20" t="e">
        <f t="shared" si="29"/>
        <v>#REF!</v>
      </c>
      <c r="AF78" s="29">
        <v>42513</v>
      </c>
      <c r="AG78" s="29"/>
      <c r="AH78" s="29"/>
      <c r="AI78" s="29">
        <v>42513</v>
      </c>
      <c r="AJ78" s="29">
        <v>42878</v>
      </c>
      <c r="AK78" s="29"/>
      <c r="AL78" s="29">
        <v>43608</v>
      </c>
      <c r="AM78" s="29"/>
      <c r="AN78" s="32" t="s">
        <v>981</v>
      </c>
      <c r="AO78" s="29">
        <v>42522</v>
      </c>
      <c r="AP78" s="16"/>
      <c r="AQ78" s="29">
        <v>41913</v>
      </c>
      <c r="AR78" s="16"/>
      <c r="AS78" s="32"/>
      <c r="AT78" s="22" t="s">
        <v>211</v>
      </c>
      <c r="AU78" s="22" t="s">
        <v>982</v>
      </c>
      <c r="AV78" s="22" t="s">
        <v>974</v>
      </c>
      <c r="AW78" s="33"/>
      <c r="AX78" s="22" t="s">
        <v>104</v>
      </c>
      <c r="AY78" s="22"/>
      <c r="AZ78" s="22"/>
      <c r="BA78" s="22" t="s">
        <v>313</v>
      </c>
      <c r="BB78" s="22" t="str">
        <f t="shared" si="19"/>
        <v>Thạc sĩ Bác sĩ - Nội khoa</v>
      </c>
      <c r="BC78" s="22" t="str">
        <f t="shared" si="20"/>
        <v>Thạc sĩ</v>
      </c>
      <c r="BD78" s="22" t="s">
        <v>122</v>
      </c>
      <c r="BE78" s="35" t="s">
        <v>983</v>
      </c>
      <c r="BF78" s="29">
        <v>41701</v>
      </c>
      <c r="BG78" s="22" t="s">
        <v>84</v>
      </c>
      <c r="BH78" s="22" t="s">
        <v>160</v>
      </c>
      <c r="BI78" s="22" t="s">
        <v>86</v>
      </c>
      <c r="BJ78" s="16"/>
      <c r="BK78" s="16"/>
      <c r="BL78" s="16"/>
      <c r="BM78" s="16"/>
      <c r="BN78" s="22" t="s">
        <v>191</v>
      </c>
      <c r="BO78" s="36"/>
      <c r="BP78" s="30" t="s">
        <v>145</v>
      </c>
    </row>
    <row r="79" spans="1:248" ht="38.25">
      <c r="A79" s="14">
        <f t="shared" si="26"/>
        <v>76</v>
      </c>
      <c r="B79" s="16">
        <v>11</v>
      </c>
      <c r="C79" s="136" t="s">
        <v>984</v>
      </c>
      <c r="D79" s="16">
        <v>10</v>
      </c>
      <c r="E79" s="16">
        <v>2</v>
      </c>
      <c r="F79" s="16">
        <v>1988</v>
      </c>
      <c r="G79" s="16">
        <f t="shared" si="28"/>
        <v>30</v>
      </c>
      <c r="H79" s="16">
        <v>1</v>
      </c>
      <c r="I79" s="32" t="s">
        <v>985</v>
      </c>
      <c r="J79" s="32" t="s">
        <v>986</v>
      </c>
      <c r="K79" s="16">
        <v>11</v>
      </c>
      <c r="L79" s="16">
        <v>6</v>
      </c>
      <c r="M79" s="16">
        <v>2013</v>
      </c>
      <c r="N79" s="16" t="s">
        <v>70</v>
      </c>
      <c r="O79" s="16" t="s">
        <v>987</v>
      </c>
      <c r="P79" s="16" t="s">
        <v>70</v>
      </c>
      <c r="Q79" s="150" t="s">
        <v>895</v>
      </c>
      <c r="R79" s="33" t="s">
        <v>402</v>
      </c>
      <c r="S79" s="16" t="s">
        <v>151</v>
      </c>
      <c r="T79" s="22" t="s">
        <v>152</v>
      </c>
      <c r="U79" s="16">
        <v>307</v>
      </c>
      <c r="V79" s="29">
        <v>42689</v>
      </c>
      <c r="W79" s="16" t="s">
        <v>210</v>
      </c>
      <c r="X79" s="20" t="e">
        <f>SUM(#REF!)</f>
        <v>#REF!</v>
      </c>
      <c r="Y79" s="21" t="e">
        <f>#REF!-X79</f>
        <v>#REF!</v>
      </c>
      <c r="Z79" s="21">
        <v>1600000</v>
      </c>
      <c r="AA79" s="21" t="e">
        <f t="shared" si="30"/>
        <v>#REF!</v>
      </c>
      <c r="AB79" s="21">
        <v>1600000</v>
      </c>
      <c r="AC79" s="21">
        <v>1600000</v>
      </c>
      <c r="AD79" s="21">
        <v>730000</v>
      </c>
      <c r="AE79" s="20" t="e">
        <f t="shared" si="29"/>
        <v>#REF!</v>
      </c>
      <c r="AF79" s="29">
        <v>42689</v>
      </c>
      <c r="AG79" s="16"/>
      <c r="AH79" s="16"/>
      <c r="AI79" s="29"/>
      <c r="AJ79" s="29">
        <v>42750</v>
      </c>
      <c r="AK79" s="29">
        <v>43115</v>
      </c>
      <c r="AL79" s="45">
        <v>43830</v>
      </c>
      <c r="AM79" s="29"/>
      <c r="AN79" s="32" t="s">
        <v>988</v>
      </c>
      <c r="AO79" s="29">
        <v>42750</v>
      </c>
      <c r="AP79" s="16" t="s">
        <v>80</v>
      </c>
      <c r="AQ79" s="29">
        <v>42750</v>
      </c>
      <c r="AR79" s="16"/>
      <c r="AS79" s="32"/>
      <c r="AT79" s="22" t="s">
        <v>211</v>
      </c>
      <c r="AU79" s="22">
        <v>2012</v>
      </c>
      <c r="AV79" s="22" t="s">
        <v>155</v>
      </c>
      <c r="AW79" s="33" t="s">
        <v>989</v>
      </c>
      <c r="AX79" s="22" t="s">
        <v>104</v>
      </c>
      <c r="AY79" s="22" t="s">
        <v>138</v>
      </c>
      <c r="AZ79" s="22"/>
      <c r="BA79" s="22"/>
      <c r="BB79" s="22" t="str">
        <f t="shared" si="19"/>
        <v>Bác sĩ chuyên khoa cấp I - Nội khoa</v>
      </c>
      <c r="BC79" s="22" t="str">
        <f t="shared" si="20"/>
        <v>CKI</v>
      </c>
      <c r="BD79" s="22" t="s">
        <v>158</v>
      </c>
      <c r="BE79" s="35" t="s">
        <v>990</v>
      </c>
      <c r="BF79" s="29">
        <v>41851</v>
      </c>
      <c r="BG79" s="22" t="s">
        <v>84</v>
      </c>
      <c r="BH79" s="22" t="s">
        <v>160</v>
      </c>
      <c r="BI79" s="22" t="s">
        <v>86</v>
      </c>
      <c r="BJ79" s="16"/>
      <c r="BK79" s="16"/>
      <c r="BL79" s="16"/>
      <c r="BM79" s="16"/>
      <c r="BN79" s="22" t="s">
        <v>312</v>
      </c>
      <c r="BO79" s="36" t="s">
        <v>216</v>
      </c>
      <c r="BP79" s="30" t="s">
        <v>145</v>
      </c>
    </row>
    <row r="80" spans="1:248" ht="25.5">
      <c r="A80" s="14">
        <f t="shared" si="26"/>
        <v>77</v>
      </c>
      <c r="B80" s="16">
        <v>12</v>
      </c>
      <c r="C80" s="175" t="s">
        <v>991</v>
      </c>
      <c r="D80" s="16">
        <v>12</v>
      </c>
      <c r="E80" s="16">
        <v>2</v>
      </c>
      <c r="F80" s="16">
        <v>1988</v>
      </c>
      <c r="G80" s="16">
        <f t="shared" si="28"/>
        <v>30</v>
      </c>
      <c r="H80" s="16">
        <v>1</v>
      </c>
      <c r="I80" s="40" t="s">
        <v>992</v>
      </c>
      <c r="J80" s="40" t="s">
        <v>993</v>
      </c>
      <c r="K80" s="16">
        <v>10</v>
      </c>
      <c r="L80" s="16">
        <v>10</v>
      </c>
      <c r="M80" s="16">
        <v>2017</v>
      </c>
      <c r="N80" s="22" t="s">
        <v>70</v>
      </c>
      <c r="O80" s="22" t="s">
        <v>994</v>
      </c>
      <c r="P80" s="22" t="s">
        <v>70</v>
      </c>
      <c r="Q80" s="150" t="s">
        <v>895</v>
      </c>
      <c r="R80" s="22" t="s">
        <v>995</v>
      </c>
      <c r="S80" s="16" t="s">
        <v>151</v>
      </c>
      <c r="T80" s="16" t="s">
        <v>118</v>
      </c>
      <c r="U80" s="16">
        <v>402</v>
      </c>
      <c r="V80" s="29">
        <v>42787</v>
      </c>
      <c r="W80" s="22" t="s">
        <v>210</v>
      </c>
      <c r="X80" s="20" t="e">
        <f>SUM(#REF!)</f>
        <v>#REF!</v>
      </c>
      <c r="Y80" s="21" t="e">
        <f>#REF!-X80</f>
        <v>#REF!</v>
      </c>
      <c r="Z80" s="21">
        <v>1600000</v>
      </c>
      <c r="AA80" s="21" t="e">
        <f t="shared" si="30"/>
        <v>#REF!</v>
      </c>
      <c r="AB80" s="21">
        <v>1600000</v>
      </c>
      <c r="AC80" s="21">
        <v>1600000</v>
      </c>
      <c r="AD80" s="21">
        <v>730000</v>
      </c>
      <c r="AE80" s="20" t="e">
        <f t="shared" si="29"/>
        <v>#REF!</v>
      </c>
      <c r="AF80" s="29">
        <v>42787</v>
      </c>
      <c r="AG80" s="29"/>
      <c r="AH80" s="29"/>
      <c r="AI80" s="29"/>
      <c r="AJ80" s="29">
        <v>42846</v>
      </c>
      <c r="AK80" s="29">
        <v>43211</v>
      </c>
      <c r="AL80" s="29"/>
      <c r="AM80" s="29">
        <v>43951</v>
      </c>
      <c r="AN80" s="32"/>
      <c r="AO80" s="29">
        <v>42846</v>
      </c>
      <c r="AP80" s="16"/>
      <c r="AQ80" s="29">
        <v>42846</v>
      </c>
      <c r="AR80" s="16"/>
      <c r="AS80" s="32"/>
      <c r="AT80" s="22" t="s">
        <v>211</v>
      </c>
      <c r="AU80" s="22">
        <v>2016</v>
      </c>
      <c r="AV80" s="22" t="s">
        <v>262</v>
      </c>
      <c r="AW80" s="22" t="s">
        <v>996</v>
      </c>
      <c r="AX80" s="22" t="s">
        <v>104</v>
      </c>
      <c r="AY80" s="22" t="s">
        <v>138</v>
      </c>
      <c r="AZ80" s="22"/>
      <c r="BA80" s="22"/>
      <c r="BB80" s="22" t="str">
        <f t="shared" si="19"/>
        <v>Thạc sĩ, bác sĩ chuyên ngành Lão khoa</v>
      </c>
      <c r="BC80" s="22" t="str">
        <f t="shared" si="20"/>
        <v>Thạc sĩ</v>
      </c>
      <c r="BD80" s="22" t="s">
        <v>122</v>
      </c>
      <c r="BE80" s="35" t="s">
        <v>997</v>
      </c>
      <c r="BF80" s="29">
        <v>42697</v>
      </c>
      <c r="BG80" s="22" t="s">
        <v>84</v>
      </c>
      <c r="BH80" s="22" t="s">
        <v>160</v>
      </c>
      <c r="BI80" s="22" t="s">
        <v>86</v>
      </c>
      <c r="BJ80" s="16"/>
      <c r="BK80" s="16"/>
      <c r="BL80" s="16"/>
      <c r="BM80" s="16"/>
      <c r="BN80" s="22" t="s">
        <v>89</v>
      </c>
      <c r="BO80" s="36" t="s">
        <v>216</v>
      </c>
      <c r="BP80" s="30" t="s">
        <v>145</v>
      </c>
    </row>
    <row r="81" spans="1:248" s="59" customFormat="1" ht="24.95" customHeight="1">
      <c r="A81" s="14">
        <f t="shared" si="26"/>
        <v>78</v>
      </c>
      <c r="B81" s="16">
        <v>13</v>
      </c>
      <c r="C81" s="175" t="s">
        <v>998</v>
      </c>
      <c r="D81" s="16">
        <v>25</v>
      </c>
      <c r="E81" s="16">
        <v>7</v>
      </c>
      <c r="F81" s="16">
        <v>1993</v>
      </c>
      <c r="G81" s="16">
        <f t="shared" si="28"/>
        <v>25</v>
      </c>
      <c r="H81" s="16">
        <v>1</v>
      </c>
      <c r="I81" s="40" t="s">
        <v>999</v>
      </c>
      <c r="J81" s="40" t="s">
        <v>1000</v>
      </c>
      <c r="K81" s="16">
        <v>12</v>
      </c>
      <c r="L81" s="16">
        <v>4</v>
      </c>
      <c r="M81" s="16">
        <v>2017</v>
      </c>
      <c r="N81" s="22" t="s">
        <v>1001</v>
      </c>
      <c r="O81" s="22" t="s">
        <v>1002</v>
      </c>
      <c r="P81" s="22" t="s">
        <v>1001</v>
      </c>
      <c r="Q81" s="150" t="s">
        <v>895</v>
      </c>
      <c r="R81" s="22" t="s">
        <v>209</v>
      </c>
      <c r="S81" s="22" t="s">
        <v>151</v>
      </c>
      <c r="T81" s="16" t="s">
        <v>168</v>
      </c>
      <c r="U81" s="16">
        <v>112</v>
      </c>
      <c r="V81" s="29">
        <v>43192</v>
      </c>
      <c r="W81" s="22" t="s">
        <v>238</v>
      </c>
      <c r="X81" s="20" t="e">
        <f>SUM(#REF!)</f>
        <v>#REF!</v>
      </c>
      <c r="Y81" s="21" t="e">
        <f>#REF!-X81</f>
        <v>#REF!</v>
      </c>
      <c r="Z81" s="21">
        <v>1500000</v>
      </c>
      <c r="AA81" s="21" t="e">
        <f t="shared" si="30"/>
        <v>#REF!</v>
      </c>
      <c r="AB81" s="21">
        <v>1500000</v>
      </c>
      <c r="AC81" s="21">
        <v>1500000</v>
      </c>
      <c r="AD81" s="21">
        <v>730000</v>
      </c>
      <c r="AE81" s="20" t="e">
        <f t="shared" si="29"/>
        <v>#REF!</v>
      </c>
      <c r="AF81" s="29">
        <v>43192</v>
      </c>
      <c r="AG81" s="36"/>
      <c r="AH81" s="16"/>
      <c r="AI81" s="22"/>
      <c r="AJ81" s="33"/>
      <c r="AK81" s="94">
        <v>43251</v>
      </c>
      <c r="AL81" s="45">
        <v>43616</v>
      </c>
      <c r="AM81" s="33"/>
      <c r="AN81" s="33"/>
      <c r="AO81" s="45">
        <v>43252</v>
      </c>
      <c r="AP81" s="33"/>
      <c r="AQ81" s="45">
        <v>43252</v>
      </c>
      <c r="AR81" s="33"/>
      <c r="AS81" s="33"/>
      <c r="AT81" s="33" t="s">
        <v>101</v>
      </c>
      <c r="AU81" s="33">
        <v>2017</v>
      </c>
      <c r="AV81" s="22" t="s">
        <v>155</v>
      </c>
      <c r="AW81" s="33"/>
      <c r="AX81" s="33"/>
      <c r="AY81" s="33"/>
      <c r="AZ81" s="33"/>
      <c r="BA81" s="33"/>
      <c r="BB81" s="22" t="str">
        <f t="shared" si="19"/>
        <v>Bác sĩ Y đa khoa</v>
      </c>
      <c r="BC81" s="22" t="str">
        <f t="shared" si="20"/>
        <v>BS.ĐH</v>
      </c>
      <c r="BD81" s="22" t="s">
        <v>141</v>
      </c>
      <c r="BE81" s="33"/>
      <c r="BF81" s="33"/>
      <c r="BG81" s="33"/>
      <c r="BH81" s="33"/>
      <c r="BI81" s="33"/>
      <c r="BJ81" s="33"/>
      <c r="BK81" s="33"/>
      <c r="BL81" s="33"/>
      <c r="BM81" s="33"/>
      <c r="BN81" s="33"/>
      <c r="BO81" s="47"/>
      <c r="BP81" s="22"/>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row>
    <row r="82" spans="1:248" s="38" customFormat="1" ht="25.5">
      <c r="A82" s="14">
        <f t="shared" si="26"/>
        <v>79</v>
      </c>
      <c r="B82" s="16">
        <v>14</v>
      </c>
      <c r="C82" s="39" t="s">
        <v>1003</v>
      </c>
      <c r="D82" s="16">
        <v>14</v>
      </c>
      <c r="E82" s="16">
        <v>6</v>
      </c>
      <c r="F82" s="16">
        <v>1969</v>
      </c>
      <c r="G82" s="16">
        <f t="shared" si="28"/>
        <v>49</v>
      </c>
      <c r="H82" s="16">
        <v>1</v>
      </c>
      <c r="I82" s="40" t="s">
        <v>1004</v>
      </c>
      <c r="J82" s="40" t="s">
        <v>1005</v>
      </c>
      <c r="K82" s="16">
        <v>9</v>
      </c>
      <c r="L82" s="16">
        <v>3</v>
      </c>
      <c r="M82" s="16">
        <v>2013</v>
      </c>
      <c r="N82" s="22" t="s">
        <v>70</v>
      </c>
      <c r="O82" s="22" t="s">
        <v>1006</v>
      </c>
      <c r="P82" s="22" t="s">
        <v>70</v>
      </c>
      <c r="Q82" s="150" t="s">
        <v>895</v>
      </c>
      <c r="R82" s="22" t="s">
        <v>542</v>
      </c>
      <c r="S82" s="16" t="s">
        <v>151</v>
      </c>
      <c r="T82" s="22" t="s">
        <v>97</v>
      </c>
      <c r="U82" s="16">
        <v>514</v>
      </c>
      <c r="V82" s="29">
        <v>42936</v>
      </c>
      <c r="W82" s="22" t="s">
        <v>210</v>
      </c>
      <c r="X82" s="20" t="e">
        <f>SUM(#REF!)</f>
        <v>#REF!</v>
      </c>
      <c r="Y82" s="21" t="e">
        <f>#REF!-X82</f>
        <v>#REF!</v>
      </c>
      <c r="Z82" s="21">
        <v>1800000</v>
      </c>
      <c r="AA82" s="21" t="e">
        <f t="shared" si="30"/>
        <v>#REF!</v>
      </c>
      <c r="AB82" s="21">
        <v>1800000</v>
      </c>
      <c r="AC82" s="21">
        <v>1800000</v>
      </c>
      <c r="AD82" s="21">
        <v>730000</v>
      </c>
      <c r="AE82" s="20" t="e">
        <f t="shared" si="29"/>
        <v>#REF!</v>
      </c>
      <c r="AF82" s="29">
        <v>42936</v>
      </c>
      <c r="AG82" s="29"/>
      <c r="AH82" s="29"/>
      <c r="AI82" s="29"/>
      <c r="AJ82" s="29">
        <v>42998</v>
      </c>
      <c r="AK82" s="29">
        <v>43374</v>
      </c>
      <c r="AL82" s="29"/>
      <c r="AM82" s="29">
        <v>44104</v>
      </c>
      <c r="AN82" s="32"/>
      <c r="AO82" s="29">
        <v>43009</v>
      </c>
      <c r="AP82" s="16"/>
      <c r="AQ82" s="29">
        <v>43009</v>
      </c>
      <c r="AR82" s="16"/>
      <c r="AS82" s="32"/>
      <c r="AT82" s="22" t="s">
        <v>135</v>
      </c>
      <c r="AU82" s="22">
        <v>2012</v>
      </c>
      <c r="AV82" s="22" t="s">
        <v>899</v>
      </c>
      <c r="AW82" s="22" t="s">
        <v>1007</v>
      </c>
      <c r="AX82" s="22" t="s">
        <v>1008</v>
      </c>
      <c r="AY82" s="22" t="s">
        <v>138</v>
      </c>
      <c r="AZ82" s="22"/>
      <c r="BA82" s="22"/>
      <c r="BB82" s="22" t="str">
        <f t="shared" ref="BB82:BB113" si="31">R82</f>
        <v>Bác sĩ chuyên khoa cấp II - Nội khoa</v>
      </c>
      <c r="BC82" s="22" t="str">
        <f t="shared" ref="BC82:BC113" si="32">T82</f>
        <v>CKII</v>
      </c>
      <c r="BD82" s="22" t="s">
        <v>107</v>
      </c>
      <c r="BE82" s="35" t="s">
        <v>1009</v>
      </c>
      <c r="BF82" s="29">
        <v>41176</v>
      </c>
      <c r="BG82" s="22" t="s">
        <v>84</v>
      </c>
      <c r="BH82" s="22" t="s">
        <v>160</v>
      </c>
      <c r="BI82" s="22" t="s">
        <v>432</v>
      </c>
      <c r="BJ82" s="16"/>
      <c r="BK82" s="16"/>
      <c r="BL82" s="16"/>
      <c r="BM82" s="16"/>
      <c r="BN82" s="22" t="s">
        <v>316</v>
      </c>
      <c r="BO82" s="36" t="s">
        <v>1010</v>
      </c>
      <c r="BP82" s="30" t="s">
        <v>145</v>
      </c>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row>
    <row r="83" spans="1:248" ht="24" customHeight="1">
      <c r="A83" s="14">
        <f t="shared" si="26"/>
        <v>80</v>
      </c>
      <c r="B83" s="16">
        <v>15</v>
      </c>
      <c r="C83" s="136" t="s">
        <v>1011</v>
      </c>
      <c r="D83" s="16">
        <v>21</v>
      </c>
      <c r="E83" s="16">
        <v>1</v>
      </c>
      <c r="F83" s="16">
        <v>1986</v>
      </c>
      <c r="G83" s="16">
        <f t="shared" si="28"/>
        <v>32</v>
      </c>
      <c r="H83" s="16">
        <v>1</v>
      </c>
      <c r="I83" s="32" t="s">
        <v>1012</v>
      </c>
      <c r="J83" s="32" t="s">
        <v>1013</v>
      </c>
      <c r="K83" s="16">
        <v>6</v>
      </c>
      <c r="L83" s="16">
        <v>2</v>
      </c>
      <c r="M83" s="16">
        <v>2004</v>
      </c>
      <c r="N83" s="16" t="s">
        <v>1014</v>
      </c>
      <c r="O83" s="16" t="s">
        <v>1015</v>
      </c>
      <c r="P83" s="16" t="s">
        <v>1014</v>
      </c>
      <c r="Q83" s="150" t="s">
        <v>1016</v>
      </c>
      <c r="R83" s="22" t="s">
        <v>1017</v>
      </c>
      <c r="S83" s="16" t="s">
        <v>151</v>
      </c>
      <c r="T83" s="53" t="s">
        <v>118</v>
      </c>
      <c r="U83" s="21"/>
      <c r="V83" s="29">
        <v>43346</v>
      </c>
      <c r="W83" s="22" t="s">
        <v>344</v>
      </c>
      <c r="X83" s="20" t="e">
        <f>SUM(#REF!)</f>
        <v>#REF!</v>
      </c>
      <c r="Y83" s="21" t="e">
        <f>#REF!-X83</f>
        <v>#REF!</v>
      </c>
      <c r="Z83" s="21">
        <v>1600000</v>
      </c>
      <c r="AA83" s="21" t="e">
        <f t="shared" si="30"/>
        <v>#REF!</v>
      </c>
      <c r="AB83" s="21">
        <v>1600000</v>
      </c>
      <c r="AC83" s="21">
        <v>1600000</v>
      </c>
      <c r="AD83" s="21">
        <v>730000</v>
      </c>
      <c r="AE83" s="20" t="e">
        <f t="shared" si="29"/>
        <v>#REF!</v>
      </c>
      <c r="AF83" s="29">
        <v>43346</v>
      </c>
      <c r="AG83" s="16"/>
      <c r="AH83" s="16"/>
      <c r="AI83" s="3"/>
      <c r="AJ83" s="29"/>
      <c r="AK83" s="29">
        <v>43404</v>
      </c>
      <c r="AL83" s="19"/>
      <c r="AM83" s="19"/>
      <c r="AN83" s="14"/>
      <c r="AO83" s="19"/>
      <c r="AP83" s="14"/>
      <c r="AQ83" s="29"/>
      <c r="AR83" s="16"/>
      <c r="AS83" s="14"/>
      <c r="AT83" s="16" t="s">
        <v>101</v>
      </c>
      <c r="AU83" s="16">
        <v>2016</v>
      </c>
      <c r="AV83" s="16" t="s">
        <v>1018</v>
      </c>
      <c r="AW83" s="16"/>
      <c r="AX83" s="16"/>
      <c r="AY83" s="16"/>
      <c r="AZ83" s="16"/>
      <c r="BA83" s="16"/>
      <c r="BB83" s="22" t="str">
        <f t="shared" si="31"/>
        <v xml:space="preserve">Thạc sĩ chuyên ngành Nội khoa </v>
      </c>
      <c r="BC83" s="22" t="str">
        <f t="shared" si="32"/>
        <v>Thạc sĩ</v>
      </c>
      <c r="BD83" s="16" t="s">
        <v>122</v>
      </c>
      <c r="BE83" s="16" t="s">
        <v>1019</v>
      </c>
      <c r="BF83" s="29">
        <v>42941</v>
      </c>
      <c r="BG83" s="22" t="s">
        <v>84</v>
      </c>
      <c r="BH83" s="16" t="s">
        <v>160</v>
      </c>
      <c r="BI83" s="16" t="s">
        <v>86</v>
      </c>
      <c r="BJ83" s="16"/>
      <c r="BK83" s="16"/>
      <c r="BL83" s="16"/>
      <c r="BM83" s="16"/>
      <c r="BN83" s="16"/>
      <c r="BO83" s="36"/>
      <c r="BP83" s="30" t="s">
        <v>145</v>
      </c>
    </row>
    <row r="84" spans="1:248" ht="24" customHeight="1">
      <c r="A84" s="14">
        <f t="shared" si="26"/>
        <v>81</v>
      </c>
      <c r="B84" s="16">
        <v>16</v>
      </c>
      <c r="C84" s="39" t="s">
        <v>1020</v>
      </c>
      <c r="D84" s="16">
        <v>1</v>
      </c>
      <c r="E84" s="16">
        <v>5</v>
      </c>
      <c r="F84" s="16">
        <v>1989</v>
      </c>
      <c r="G84" s="16">
        <f t="shared" si="28"/>
        <v>29</v>
      </c>
      <c r="H84" s="22">
        <v>0</v>
      </c>
      <c r="I84" s="40" t="s">
        <v>1021</v>
      </c>
      <c r="J84" s="40" t="s">
        <v>1022</v>
      </c>
      <c r="K84" s="16">
        <v>17</v>
      </c>
      <c r="L84" s="16">
        <v>11</v>
      </c>
      <c r="M84" s="16">
        <v>2015</v>
      </c>
      <c r="N84" s="22" t="s">
        <v>771</v>
      </c>
      <c r="O84" s="22" t="s">
        <v>1023</v>
      </c>
      <c r="P84" s="22" t="str">
        <f>N84</f>
        <v>Đắk Lắk</v>
      </c>
      <c r="Q84" s="152" t="s">
        <v>1016</v>
      </c>
      <c r="R84" s="22" t="s">
        <v>1017</v>
      </c>
      <c r="S84" s="22" t="s">
        <v>151</v>
      </c>
      <c r="T84" s="53" t="s">
        <v>118</v>
      </c>
      <c r="U84" s="21"/>
      <c r="V84" s="29">
        <v>43367</v>
      </c>
      <c r="W84" s="22" t="s">
        <v>344</v>
      </c>
      <c r="X84" s="20" t="e">
        <f>SUM(#REF!)</f>
        <v>#REF!</v>
      </c>
      <c r="Y84" s="21" t="e">
        <f>#REF!-X84</f>
        <v>#REF!</v>
      </c>
      <c r="Z84" s="21">
        <v>1600000</v>
      </c>
      <c r="AA84" s="21" t="e">
        <f t="shared" si="30"/>
        <v>#REF!</v>
      </c>
      <c r="AB84" s="21">
        <v>1600000</v>
      </c>
      <c r="AC84" s="21">
        <v>1600000</v>
      </c>
      <c r="AD84" s="21">
        <v>730000</v>
      </c>
      <c r="AE84" s="20" t="e">
        <f t="shared" si="29"/>
        <v>#REF!</v>
      </c>
      <c r="AF84" s="29">
        <v>43367</v>
      </c>
      <c r="AG84" s="16"/>
      <c r="AH84" s="16"/>
      <c r="AI84" s="29"/>
      <c r="AJ84" s="29"/>
      <c r="AK84" s="29">
        <v>43428</v>
      </c>
      <c r="AL84" s="19"/>
      <c r="AM84" s="19"/>
      <c r="AN84" s="14"/>
      <c r="AO84" s="19"/>
      <c r="AP84" s="14"/>
      <c r="AQ84" s="29"/>
      <c r="AR84" s="16"/>
      <c r="AS84" s="14"/>
      <c r="AT84" s="16" t="s">
        <v>101</v>
      </c>
      <c r="AU84" s="16">
        <v>2015</v>
      </c>
      <c r="AV84" s="22" t="s">
        <v>899</v>
      </c>
      <c r="AW84" s="16" t="s">
        <v>1024</v>
      </c>
      <c r="AX84" s="16" t="s">
        <v>490</v>
      </c>
      <c r="AY84" s="16"/>
      <c r="AZ84" s="16"/>
      <c r="BA84" s="16"/>
      <c r="BB84" s="22" t="str">
        <f t="shared" si="31"/>
        <v xml:space="preserve">Thạc sĩ chuyên ngành Nội khoa </v>
      </c>
      <c r="BC84" s="22" t="str">
        <f t="shared" si="32"/>
        <v>Thạc sĩ</v>
      </c>
      <c r="BD84" s="16" t="s">
        <v>122</v>
      </c>
      <c r="BE84" s="16" t="s">
        <v>1025</v>
      </c>
      <c r="BF84" s="29">
        <v>42597</v>
      </c>
      <c r="BG84" s="16" t="s">
        <v>772</v>
      </c>
      <c r="BH84" s="16" t="s">
        <v>160</v>
      </c>
      <c r="BI84" s="16" t="s">
        <v>1026</v>
      </c>
      <c r="BJ84" s="16"/>
      <c r="BK84" s="16"/>
      <c r="BL84" s="16"/>
      <c r="BM84" s="16"/>
      <c r="BN84" s="16"/>
      <c r="BO84" s="36"/>
      <c r="BP84" s="30" t="s">
        <v>145</v>
      </c>
    </row>
    <row r="85" spans="1:248" ht="24" customHeight="1">
      <c r="A85" s="14">
        <f t="shared" si="26"/>
        <v>82</v>
      </c>
      <c r="B85" s="16"/>
      <c r="C85" s="39" t="s">
        <v>1027</v>
      </c>
      <c r="D85" s="16">
        <v>26</v>
      </c>
      <c r="E85" s="16">
        <v>3</v>
      </c>
      <c r="F85" s="16">
        <v>1994</v>
      </c>
      <c r="G85" s="16">
        <f t="shared" si="28"/>
        <v>24</v>
      </c>
      <c r="H85" s="22">
        <v>1</v>
      </c>
      <c r="I85" s="40" t="s">
        <v>1028</v>
      </c>
      <c r="J85" s="40" t="s">
        <v>1029</v>
      </c>
      <c r="K85" s="16">
        <v>9</v>
      </c>
      <c r="L85" s="16">
        <v>6</v>
      </c>
      <c r="M85" s="16">
        <v>2009</v>
      </c>
      <c r="N85" s="95" t="s">
        <v>323</v>
      </c>
      <c r="O85" s="22" t="s">
        <v>1030</v>
      </c>
      <c r="P85" s="22" t="str">
        <f>N85</f>
        <v>Thừa Thiên Huế</v>
      </c>
      <c r="Q85" s="152" t="s">
        <v>1016</v>
      </c>
      <c r="R85" s="22" t="s">
        <v>261</v>
      </c>
      <c r="S85" s="22" t="s">
        <v>270</v>
      </c>
      <c r="T85" s="53" t="s">
        <v>168</v>
      </c>
      <c r="U85" s="21"/>
      <c r="V85" s="29">
        <v>43378</v>
      </c>
      <c r="W85" s="22" t="s">
        <v>344</v>
      </c>
      <c r="X85" s="20"/>
      <c r="Y85" s="21"/>
      <c r="Z85" s="21"/>
      <c r="AA85" s="21"/>
      <c r="AB85" s="21"/>
      <c r="AC85" s="21"/>
      <c r="AD85" s="21"/>
      <c r="AE85" s="20"/>
      <c r="AF85" s="29">
        <v>43378</v>
      </c>
      <c r="AG85" s="16"/>
      <c r="AH85" s="16"/>
      <c r="AI85" s="29"/>
      <c r="AJ85" s="29"/>
      <c r="AK85" s="29">
        <v>43439</v>
      </c>
      <c r="AL85" s="19"/>
      <c r="AM85" s="19"/>
      <c r="AN85" s="14"/>
      <c r="AO85" s="19"/>
      <c r="AP85" s="14"/>
      <c r="AQ85" s="29"/>
      <c r="AR85" s="16"/>
      <c r="AS85" s="14"/>
      <c r="AT85" s="16" t="s">
        <v>101</v>
      </c>
      <c r="AU85" s="16">
        <v>2018</v>
      </c>
      <c r="AV85" s="22" t="s">
        <v>899</v>
      </c>
      <c r="AW85" s="16"/>
      <c r="AX85" s="16" t="s">
        <v>490</v>
      </c>
      <c r="AY85" s="16" t="s">
        <v>138</v>
      </c>
      <c r="AZ85" s="16"/>
      <c r="BA85" s="16"/>
      <c r="BB85" s="22" t="str">
        <f t="shared" si="31"/>
        <v xml:space="preserve">Bác sĩ Y đa khoa </v>
      </c>
      <c r="BC85" s="22" t="str">
        <f t="shared" si="32"/>
        <v>BS.ĐH</v>
      </c>
      <c r="BD85" s="22" t="s">
        <v>141</v>
      </c>
      <c r="BE85" s="16"/>
      <c r="BF85" s="29"/>
      <c r="BG85" s="16"/>
      <c r="BH85" s="16"/>
      <c r="BI85" s="16"/>
      <c r="BJ85" s="16"/>
      <c r="BK85" s="16"/>
      <c r="BL85" s="16"/>
      <c r="BM85" s="16"/>
      <c r="BN85" s="16"/>
      <c r="BO85" s="36"/>
      <c r="BP85" s="30"/>
    </row>
    <row r="86" spans="1:248" ht="24" customHeight="1">
      <c r="A86" s="14">
        <f t="shared" si="26"/>
        <v>83</v>
      </c>
      <c r="B86" s="16"/>
      <c r="C86" s="39" t="s">
        <v>1031</v>
      </c>
      <c r="D86" s="16">
        <v>9</v>
      </c>
      <c r="E86" s="16">
        <v>2</v>
      </c>
      <c r="F86" s="16">
        <v>1994</v>
      </c>
      <c r="G86" s="16">
        <f t="shared" si="28"/>
        <v>24</v>
      </c>
      <c r="H86" s="22">
        <v>1</v>
      </c>
      <c r="I86" s="40" t="s">
        <v>1032</v>
      </c>
      <c r="J86" s="40" t="s">
        <v>1033</v>
      </c>
      <c r="K86" s="16">
        <v>7</v>
      </c>
      <c r="L86" s="16">
        <v>8</v>
      </c>
      <c r="M86" s="16">
        <v>2015</v>
      </c>
      <c r="N86" s="22" t="s">
        <v>207</v>
      </c>
      <c r="O86" s="22" t="s">
        <v>259</v>
      </c>
      <c r="P86" s="22" t="str">
        <f>N86</f>
        <v xml:space="preserve">Long An </v>
      </c>
      <c r="Q86" s="152" t="s">
        <v>1016</v>
      </c>
      <c r="R86" s="22" t="s">
        <v>261</v>
      </c>
      <c r="S86" s="22" t="s">
        <v>151</v>
      </c>
      <c r="T86" s="53" t="s">
        <v>168</v>
      </c>
      <c r="U86" s="21"/>
      <c r="V86" s="29">
        <v>43395</v>
      </c>
      <c r="W86" s="22" t="s">
        <v>344</v>
      </c>
      <c r="X86" s="20"/>
      <c r="Y86" s="21"/>
      <c r="Z86" s="21"/>
      <c r="AA86" s="21"/>
      <c r="AB86" s="21"/>
      <c r="AC86" s="21"/>
      <c r="AD86" s="21"/>
      <c r="AE86" s="20"/>
      <c r="AF86" s="29">
        <v>43395</v>
      </c>
      <c r="AG86" s="16"/>
      <c r="AH86" s="16"/>
      <c r="AI86" s="29"/>
      <c r="AJ86" s="29"/>
      <c r="AK86" s="29">
        <v>43456</v>
      </c>
      <c r="AL86" s="19"/>
      <c r="AM86" s="19"/>
      <c r="AN86" s="14"/>
      <c r="AO86" s="19"/>
      <c r="AP86" s="14"/>
      <c r="AQ86" s="29"/>
      <c r="AR86" s="16"/>
      <c r="AS86" s="14"/>
      <c r="AT86" s="16"/>
      <c r="AU86" s="16"/>
      <c r="AV86" s="22"/>
      <c r="AW86" s="16"/>
      <c r="AX86" s="16"/>
      <c r="AY86" s="16"/>
      <c r="AZ86" s="16"/>
      <c r="BA86" s="16"/>
      <c r="BB86" s="22" t="str">
        <f t="shared" si="31"/>
        <v xml:space="preserve">Bác sĩ Y đa khoa </v>
      </c>
      <c r="BC86" s="22" t="str">
        <f t="shared" si="32"/>
        <v>BS.ĐH</v>
      </c>
      <c r="BD86" s="22" t="s">
        <v>141</v>
      </c>
      <c r="BE86" s="16"/>
      <c r="BF86" s="29"/>
      <c r="BG86" s="16"/>
      <c r="BH86" s="16"/>
      <c r="BI86" s="16"/>
      <c r="BJ86" s="16"/>
      <c r="BK86" s="16"/>
      <c r="BL86" s="16"/>
      <c r="BM86" s="16"/>
      <c r="BN86" s="16"/>
      <c r="BO86" s="36"/>
      <c r="BP86" s="30"/>
    </row>
    <row r="87" spans="1:248" ht="24" customHeight="1">
      <c r="A87" s="14">
        <f t="shared" si="26"/>
        <v>84</v>
      </c>
      <c r="B87" s="16"/>
      <c r="C87" s="39" t="s">
        <v>1034</v>
      </c>
      <c r="D87" s="16">
        <v>2</v>
      </c>
      <c r="E87" s="16">
        <v>2</v>
      </c>
      <c r="F87" s="16">
        <v>1994</v>
      </c>
      <c r="G87" s="16">
        <f t="shared" si="28"/>
        <v>24</v>
      </c>
      <c r="H87" s="22">
        <v>0</v>
      </c>
      <c r="I87" s="40" t="s">
        <v>1035</v>
      </c>
      <c r="J87" s="40" t="s">
        <v>1036</v>
      </c>
      <c r="K87" s="16">
        <v>25</v>
      </c>
      <c r="L87" s="16">
        <v>6</v>
      </c>
      <c r="M87" s="16">
        <v>2011</v>
      </c>
      <c r="N87" s="22" t="s">
        <v>334</v>
      </c>
      <c r="O87" s="22" t="s">
        <v>1037</v>
      </c>
      <c r="P87" s="22" t="str">
        <f t="shared" ref="P87" si="33">N87</f>
        <v xml:space="preserve">Quảng Nam </v>
      </c>
      <c r="Q87" s="152" t="s">
        <v>1016</v>
      </c>
      <c r="R87" s="22" t="s">
        <v>464</v>
      </c>
      <c r="S87" s="22" t="s">
        <v>270</v>
      </c>
      <c r="T87" s="53" t="s">
        <v>168</v>
      </c>
      <c r="U87" s="21"/>
      <c r="V87" s="29">
        <v>43402</v>
      </c>
      <c r="W87" s="22" t="s">
        <v>344</v>
      </c>
      <c r="X87" s="20"/>
      <c r="Y87" s="21"/>
      <c r="Z87" s="21"/>
      <c r="AA87" s="21"/>
      <c r="AB87" s="21"/>
      <c r="AC87" s="21"/>
      <c r="AD87" s="21"/>
      <c r="AE87" s="20"/>
      <c r="AF87" s="29">
        <v>43402</v>
      </c>
      <c r="AG87" s="16"/>
      <c r="AH87" s="16"/>
      <c r="AI87" s="29"/>
      <c r="AJ87" s="29"/>
      <c r="AK87" s="29">
        <v>43465</v>
      </c>
      <c r="AL87" s="19"/>
      <c r="AM87" s="19"/>
      <c r="AN87" s="14"/>
      <c r="AO87" s="19"/>
      <c r="AP87" s="14"/>
      <c r="AQ87" s="29"/>
      <c r="AR87" s="16"/>
      <c r="AS87" s="14"/>
      <c r="AT87" s="16" t="s">
        <v>101</v>
      </c>
      <c r="AU87" s="16">
        <v>2018</v>
      </c>
      <c r="AV87" s="22" t="s">
        <v>483</v>
      </c>
      <c r="AW87" s="16"/>
      <c r="AX87" s="16" t="s">
        <v>490</v>
      </c>
      <c r="AY87" s="16" t="s">
        <v>104</v>
      </c>
      <c r="AZ87" s="16"/>
      <c r="BA87" s="16"/>
      <c r="BB87" s="22" t="str">
        <f t="shared" si="31"/>
        <v xml:space="preserve">Bác sĩ Y Đa khoa </v>
      </c>
      <c r="BC87" s="22" t="str">
        <f t="shared" si="32"/>
        <v>BS.ĐH</v>
      </c>
      <c r="BD87" s="22" t="s">
        <v>141</v>
      </c>
      <c r="BE87" s="16"/>
      <c r="BF87" s="29"/>
      <c r="BG87" s="16"/>
      <c r="BH87" s="16"/>
      <c r="BI87" s="16"/>
      <c r="BJ87" s="16"/>
      <c r="BK87" s="16"/>
      <c r="BL87" s="16"/>
      <c r="BM87" s="16"/>
      <c r="BN87" s="16"/>
      <c r="BO87" s="36"/>
      <c r="BP87" s="30"/>
    </row>
    <row r="88" spans="1:248" ht="32.25" customHeight="1">
      <c r="A88" s="14">
        <f t="shared" si="26"/>
        <v>85</v>
      </c>
      <c r="B88" s="16">
        <v>17</v>
      </c>
      <c r="C88" s="206" t="s">
        <v>1038</v>
      </c>
      <c r="D88" s="14">
        <v>13</v>
      </c>
      <c r="E88" s="14">
        <v>8</v>
      </c>
      <c r="F88" s="14">
        <v>1986</v>
      </c>
      <c r="G88" s="16">
        <f t="shared" si="28"/>
        <v>32</v>
      </c>
      <c r="H88" s="16">
        <v>1</v>
      </c>
      <c r="I88" s="17" t="s">
        <v>1039</v>
      </c>
      <c r="J88" s="17" t="s">
        <v>1040</v>
      </c>
      <c r="K88" s="14">
        <v>11</v>
      </c>
      <c r="L88" s="14">
        <v>9</v>
      </c>
      <c r="M88" s="14">
        <v>2013</v>
      </c>
      <c r="N88" s="96" t="s">
        <v>311</v>
      </c>
      <c r="O88" s="14" t="s">
        <v>1041</v>
      </c>
      <c r="P88" s="14" t="s">
        <v>70</v>
      </c>
      <c r="Q88" s="150" t="s">
        <v>895</v>
      </c>
      <c r="R88" s="28" t="s">
        <v>279</v>
      </c>
      <c r="S88" s="14" t="s">
        <v>280</v>
      </c>
      <c r="T88" s="14" t="s">
        <v>131</v>
      </c>
      <c r="U88" s="14" t="s">
        <v>1042</v>
      </c>
      <c r="V88" s="19" t="s">
        <v>281</v>
      </c>
      <c r="W88" s="14" t="s">
        <v>77</v>
      </c>
      <c r="X88" s="20" t="e">
        <f>SUM(#REF!)</f>
        <v>#REF!</v>
      </c>
      <c r="Y88" s="21" t="e">
        <f>#REF!-X88</f>
        <v>#REF!</v>
      </c>
      <c r="Z88" s="21">
        <v>2000000</v>
      </c>
      <c r="AA88" s="21" t="e">
        <f t="shared" ref="AA88" si="34">Y88-Z88-AB88-AC88-AD88</f>
        <v>#REF!</v>
      </c>
      <c r="AB88" s="21"/>
      <c r="AC88" s="21"/>
      <c r="AD88" s="21"/>
      <c r="AE88" s="20" t="e">
        <f t="shared" ref="AE88" si="35">X88+Y88</f>
        <v>#REF!</v>
      </c>
      <c r="AF88" s="19" t="s">
        <v>281</v>
      </c>
      <c r="AG88" s="19"/>
      <c r="AH88" s="19"/>
      <c r="AI88" s="19">
        <v>42370</v>
      </c>
      <c r="AJ88" s="19" t="s">
        <v>77</v>
      </c>
      <c r="AK88" s="29">
        <v>43101</v>
      </c>
      <c r="AL88" s="29" t="s">
        <v>78</v>
      </c>
      <c r="AM88" s="19"/>
      <c r="AN88" s="17" t="s">
        <v>1043</v>
      </c>
      <c r="AO88" s="19">
        <v>41852</v>
      </c>
      <c r="AP88" s="14" t="s">
        <v>80</v>
      </c>
      <c r="AQ88" s="19">
        <v>42095</v>
      </c>
      <c r="AR88" s="14"/>
      <c r="AS88" s="17"/>
      <c r="AT88" s="18" t="s">
        <v>101</v>
      </c>
      <c r="AU88" s="18">
        <v>2013</v>
      </c>
      <c r="AV88" s="18" t="s">
        <v>1044</v>
      </c>
      <c r="AW88" s="28" t="s">
        <v>1045</v>
      </c>
      <c r="AX88" s="22" t="s">
        <v>104</v>
      </c>
      <c r="AY88" s="22" t="s">
        <v>104</v>
      </c>
      <c r="AZ88" s="18" t="s">
        <v>1046</v>
      </c>
      <c r="BA88" s="18" t="s">
        <v>547</v>
      </c>
      <c r="BB88" s="22" t="str">
        <f t="shared" si="31"/>
        <v>Cử nhân điều dưỡng</v>
      </c>
      <c r="BC88" s="22" t="str">
        <f t="shared" si="32"/>
        <v>ĐH</v>
      </c>
      <c r="BD88" s="22" t="s">
        <v>287</v>
      </c>
      <c r="BE88" s="27" t="s">
        <v>1047</v>
      </c>
      <c r="BF88" s="25">
        <v>43193</v>
      </c>
      <c r="BG88" s="18" t="s">
        <v>84</v>
      </c>
      <c r="BH88" s="18" t="s">
        <v>85</v>
      </c>
      <c r="BI88" s="22" t="s">
        <v>302</v>
      </c>
      <c r="BJ88" s="14"/>
      <c r="BK88" s="14"/>
      <c r="BL88" s="14"/>
      <c r="BM88" s="14" t="s">
        <v>80</v>
      </c>
      <c r="BN88" s="22" t="s">
        <v>763</v>
      </c>
      <c r="BO88" s="23"/>
      <c r="BP88" s="24"/>
    </row>
    <row r="89" spans="1:248" ht="25.5">
      <c r="A89" s="14">
        <f t="shared" si="26"/>
        <v>86</v>
      </c>
      <c r="B89" s="14">
        <v>1</v>
      </c>
      <c r="C89" s="206" t="s">
        <v>1055</v>
      </c>
      <c r="D89" s="14">
        <v>13</v>
      </c>
      <c r="E89" s="14">
        <v>10</v>
      </c>
      <c r="F89" s="14">
        <v>1972</v>
      </c>
      <c r="G89" s="16">
        <f t="shared" si="28"/>
        <v>46</v>
      </c>
      <c r="H89" s="16">
        <v>1</v>
      </c>
      <c r="I89" s="14" t="s">
        <v>1056</v>
      </c>
      <c r="J89" s="14" t="s">
        <v>1057</v>
      </c>
      <c r="K89" s="14">
        <v>29</v>
      </c>
      <c r="L89" s="14">
        <v>6</v>
      </c>
      <c r="M89" s="14">
        <v>2006</v>
      </c>
      <c r="N89" s="14" t="s">
        <v>70</v>
      </c>
      <c r="O89" s="14" t="s">
        <v>1058</v>
      </c>
      <c r="P89" s="14" t="s">
        <v>70</v>
      </c>
      <c r="Q89" s="251" t="s">
        <v>1059</v>
      </c>
      <c r="R89" s="28" t="s">
        <v>1060</v>
      </c>
      <c r="S89" s="14" t="s">
        <v>130</v>
      </c>
      <c r="T89" s="14" t="s">
        <v>152</v>
      </c>
      <c r="U89" s="14" t="s">
        <v>1061</v>
      </c>
      <c r="V89" s="19" t="s">
        <v>281</v>
      </c>
      <c r="W89" s="14" t="s">
        <v>77</v>
      </c>
      <c r="X89" s="20" t="e">
        <f>SUM(#REF!)</f>
        <v>#REF!</v>
      </c>
      <c r="Y89" s="21" t="e">
        <f>#REF!-X89</f>
        <v>#REF!</v>
      </c>
      <c r="Z89" s="21">
        <v>2500000</v>
      </c>
      <c r="AA89" s="21" t="e">
        <f>Y89-Z89-AB89-AC89-AD89</f>
        <v>#REF!</v>
      </c>
      <c r="AB89" s="21">
        <v>2500000</v>
      </c>
      <c r="AC89" s="21">
        <v>3000000</v>
      </c>
      <c r="AD89" s="21">
        <v>730000</v>
      </c>
      <c r="AE89" s="20" t="e">
        <f t="shared" ref="AE89:AE96" si="36">X89+Y89</f>
        <v>#REF!</v>
      </c>
      <c r="AF89" s="19" t="s">
        <v>281</v>
      </c>
      <c r="AG89" s="19"/>
      <c r="AH89" s="19"/>
      <c r="AI89" s="19">
        <v>42370</v>
      </c>
      <c r="AJ89" s="19" t="s">
        <v>77</v>
      </c>
      <c r="AK89" s="29">
        <v>43101</v>
      </c>
      <c r="AL89" s="29" t="s">
        <v>78</v>
      </c>
      <c r="AM89" s="19"/>
      <c r="AN89" s="17" t="s">
        <v>1062</v>
      </c>
      <c r="AO89" s="19">
        <v>41852</v>
      </c>
      <c r="AP89" s="14" t="s">
        <v>80</v>
      </c>
      <c r="AQ89" s="19">
        <v>42401</v>
      </c>
      <c r="AR89" s="14"/>
      <c r="AS89" s="17"/>
      <c r="AT89" s="18" t="s">
        <v>171</v>
      </c>
      <c r="AU89" s="18">
        <v>2009</v>
      </c>
      <c r="AV89" s="18" t="s">
        <v>1063</v>
      </c>
      <c r="AW89" s="18" t="s">
        <v>1064</v>
      </c>
      <c r="AX89" s="30" t="s">
        <v>104</v>
      </c>
      <c r="AY89" s="30" t="s">
        <v>138</v>
      </c>
      <c r="AZ89" s="18" t="s">
        <v>1065</v>
      </c>
      <c r="BA89" s="18" t="s">
        <v>547</v>
      </c>
      <c r="BB89" s="22" t="str">
        <f t="shared" si="31"/>
        <v>Bác sĩ chuyên khoa cấp I - Nội tiết</v>
      </c>
      <c r="BC89" s="22" t="str">
        <f t="shared" si="32"/>
        <v>CKI</v>
      </c>
      <c r="BD89" s="18" t="s">
        <v>158</v>
      </c>
      <c r="BE89" s="27" t="s">
        <v>1066</v>
      </c>
      <c r="BF89" s="18" t="s">
        <v>1067</v>
      </c>
      <c r="BG89" s="18" t="s">
        <v>84</v>
      </c>
      <c r="BH89" s="18" t="s">
        <v>85</v>
      </c>
      <c r="BI89" s="18" t="s">
        <v>1068</v>
      </c>
      <c r="BJ89" s="14"/>
      <c r="BK89" s="14" t="s">
        <v>88</v>
      </c>
      <c r="BL89" s="14"/>
      <c r="BM89" s="14"/>
      <c r="BN89" s="22" t="s">
        <v>763</v>
      </c>
      <c r="BO89" s="23" t="s">
        <v>1069</v>
      </c>
      <c r="BP89" s="30" t="s">
        <v>145</v>
      </c>
    </row>
    <row r="90" spans="1:248" ht="25.5">
      <c r="A90" s="14">
        <f t="shared" si="26"/>
        <v>87</v>
      </c>
      <c r="B90" s="16">
        <v>2</v>
      </c>
      <c r="C90" s="136" t="s">
        <v>1070</v>
      </c>
      <c r="D90" s="16">
        <v>5</v>
      </c>
      <c r="E90" s="16">
        <v>5</v>
      </c>
      <c r="F90" s="16">
        <v>1969</v>
      </c>
      <c r="G90" s="16">
        <f t="shared" si="28"/>
        <v>49</v>
      </c>
      <c r="H90" s="16">
        <v>1</v>
      </c>
      <c r="I90" s="32" t="s">
        <v>1071</v>
      </c>
      <c r="J90" s="32" t="s">
        <v>1072</v>
      </c>
      <c r="K90" s="16">
        <v>12</v>
      </c>
      <c r="L90" s="16">
        <v>4</v>
      </c>
      <c r="M90" s="16">
        <v>2008</v>
      </c>
      <c r="N90" s="16" t="s">
        <v>70</v>
      </c>
      <c r="O90" s="16" t="s">
        <v>1073</v>
      </c>
      <c r="P90" s="16" t="s">
        <v>70</v>
      </c>
      <c r="Q90" s="150" t="s">
        <v>1059</v>
      </c>
      <c r="R90" s="33" t="s">
        <v>1060</v>
      </c>
      <c r="S90" s="16" t="s">
        <v>151</v>
      </c>
      <c r="T90" s="22" t="s">
        <v>152</v>
      </c>
      <c r="U90" s="16" t="s">
        <v>1074</v>
      </c>
      <c r="V90" s="29">
        <v>41852</v>
      </c>
      <c r="W90" s="16" t="s">
        <v>210</v>
      </c>
      <c r="X90" s="20" t="e">
        <f>SUM(#REF!)</f>
        <v>#REF!</v>
      </c>
      <c r="Y90" s="21" t="e">
        <f>#REF!-X90</f>
        <v>#REF!</v>
      </c>
      <c r="Z90" s="21">
        <v>1600000</v>
      </c>
      <c r="AA90" s="21" t="e">
        <f>Y90-Z90-AB90-AC90-AD90</f>
        <v>#REF!</v>
      </c>
      <c r="AB90" s="21">
        <v>1600000</v>
      </c>
      <c r="AC90" s="21">
        <v>1600000</v>
      </c>
      <c r="AD90" s="21">
        <v>730000</v>
      </c>
      <c r="AE90" s="20" t="e">
        <f t="shared" si="36"/>
        <v>#REF!</v>
      </c>
      <c r="AF90" s="29">
        <v>41852</v>
      </c>
      <c r="AG90" s="29"/>
      <c r="AH90" s="29">
        <v>42216</v>
      </c>
      <c r="AI90" s="29">
        <v>42370</v>
      </c>
      <c r="AJ90" s="29">
        <v>42736</v>
      </c>
      <c r="AK90" s="29"/>
      <c r="AL90" s="29">
        <v>43466</v>
      </c>
      <c r="AM90" s="29"/>
      <c r="AN90" s="32" t="s">
        <v>1075</v>
      </c>
      <c r="AO90" s="29">
        <v>41944</v>
      </c>
      <c r="AP90" s="16" t="s">
        <v>80</v>
      </c>
      <c r="AQ90" s="29">
        <v>42552</v>
      </c>
      <c r="AR90" s="16"/>
      <c r="AS90" s="32"/>
      <c r="AT90" s="22" t="s">
        <v>171</v>
      </c>
      <c r="AU90" s="22">
        <v>1995</v>
      </c>
      <c r="AV90" s="22" t="s">
        <v>1076</v>
      </c>
      <c r="AW90" s="33" t="s">
        <v>1077</v>
      </c>
      <c r="AX90" s="18" t="s">
        <v>104</v>
      </c>
      <c r="AY90" s="18"/>
      <c r="AZ90" s="22" t="s">
        <v>1078</v>
      </c>
      <c r="BA90" s="22" t="s">
        <v>1079</v>
      </c>
      <c r="BB90" s="22" t="str">
        <f t="shared" si="31"/>
        <v>Bác sĩ chuyên khoa cấp I - Nội tiết</v>
      </c>
      <c r="BC90" s="22" t="str">
        <f t="shared" si="32"/>
        <v>CKI</v>
      </c>
      <c r="BD90" s="22" t="s">
        <v>158</v>
      </c>
      <c r="BE90" s="35" t="s">
        <v>1080</v>
      </c>
      <c r="BF90" s="34">
        <v>41970</v>
      </c>
      <c r="BG90" s="22" t="s">
        <v>84</v>
      </c>
      <c r="BH90" s="22" t="s">
        <v>160</v>
      </c>
      <c r="BI90" s="22" t="s">
        <v>1081</v>
      </c>
      <c r="BJ90" s="16"/>
      <c r="BK90" s="16"/>
      <c r="BL90" s="16"/>
      <c r="BM90" s="16"/>
      <c r="BN90" s="22" t="s">
        <v>763</v>
      </c>
      <c r="BO90" s="47" t="s">
        <v>1069</v>
      </c>
      <c r="BP90" s="30" t="s">
        <v>145</v>
      </c>
    </row>
    <row r="91" spans="1:248" ht="25.5">
      <c r="A91" s="14">
        <f t="shared" si="26"/>
        <v>88</v>
      </c>
      <c r="B91" s="16">
        <v>3</v>
      </c>
      <c r="C91" s="136" t="s">
        <v>1082</v>
      </c>
      <c r="D91" s="16">
        <v>13</v>
      </c>
      <c r="E91" s="16">
        <v>5</v>
      </c>
      <c r="F91" s="16">
        <v>1986</v>
      </c>
      <c r="G91" s="16">
        <f t="shared" si="28"/>
        <v>32</v>
      </c>
      <c r="H91" s="16">
        <v>0</v>
      </c>
      <c r="I91" s="32" t="s">
        <v>1083</v>
      </c>
      <c r="J91" s="32" t="s">
        <v>1084</v>
      </c>
      <c r="K91" s="16">
        <v>10</v>
      </c>
      <c r="L91" s="16">
        <v>12</v>
      </c>
      <c r="M91" s="16">
        <v>2001</v>
      </c>
      <c r="N91" s="16" t="s">
        <v>1085</v>
      </c>
      <c r="O91" s="16" t="s">
        <v>1086</v>
      </c>
      <c r="P91" s="16" t="s">
        <v>70</v>
      </c>
      <c r="Q91" s="150" t="s">
        <v>1059</v>
      </c>
      <c r="R91" s="33" t="s">
        <v>1060</v>
      </c>
      <c r="S91" s="16" t="s">
        <v>151</v>
      </c>
      <c r="T91" s="22" t="s">
        <v>152</v>
      </c>
      <c r="U91" s="16">
        <v>57</v>
      </c>
      <c r="V91" s="29">
        <v>41883</v>
      </c>
      <c r="W91" s="16" t="s">
        <v>77</v>
      </c>
      <c r="X91" s="20" t="e">
        <f>SUM(#REF!)</f>
        <v>#REF!</v>
      </c>
      <c r="Y91" s="21" t="e">
        <f>#REF!-X91</f>
        <v>#REF!</v>
      </c>
      <c r="Z91" s="21">
        <v>1600000</v>
      </c>
      <c r="AA91" s="21" t="e">
        <f>Y91-Z91-AB91-AC91-AD91</f>
        <v>#REF!</v>
      </c>
      <c r="AB91" s="21">
        <v>1600000</v>
      </c>
      <c r="AC91" s="21">
        <v>1600000</v>
      </c>
      <c r="AD91" s="21">
        <v>730000</v>
      </c>
      <c r="AE91" s="20" t="e">
        <f t="shared" si="36"/>
        <v>#REF!</v>
      </c>
      <c r="AF91" s="29">
        <v>41883</v>
      </c>
      <c r="AG91" s="29"/>
      <c r="AH91" s="29">
        <v>42248</v>
      </c>
      <c r="AI91" s="29">
        <v>42370</v>
      </c>
      <c r="AJ91" s="29"/>
      <c r="AK91" s="29">
        <v>43101</v>
      </c>
      <c r="AL91" s="29" t="s">
        <v>78</v>
      </c>
      <c r="AM91" s="29"/>
      <c r="AN91" s="32" t="s">
        <v>1087</v>
      </c>
      <c r="AO91" s="29">
        <v>41974</v>
      </c>
      <c r="AP91" s="16" t="s">
        <v>80</v>
      </c>
      <c r="AQ91" s="29">
        <v>41913</v>
      </c>
      <c r="AR91" s="16"/>
      <c r="AS91" s="32"/>
      <c r="AT91" s="22" t="s">
        <v>101</v>
      </c>
      <c r="AU91" s="22">
        <v>2011</v>
      </c>
      <c r="AV91" s="22" t="s">
        <v>271</v>
      </c>
      <c r="AW91" s="33" t="s">
        <v>1088</v>
      </c>
      <c r="AX91" s="22" t="s">
        <v>104</v>
      </c>
      <c r="AY91" s="22" t="s">
        <v>138</v>
      </c>
      <c r="AZ91" s="22"/>
      <c r="BA91" s="22" t="s">
        <v>1089</v>
      </c>
      <c r="BB91" s="22" t="str">
        <f t="shared" si="31"/>
        <v>Bác sĩ chuyên khoa cấp I - Nội tiết</v>
      </c>
      <c r="BC91" s="22" t="str">
        <f t="shared" si="32"/>
        <v>CKI</v>
      </c>
      <c r="BD91" s="22" t="s">
        <v>158</v>
      </c>
      <c r="BE91" s="35" t="s">
        <v>1090</v>
      </c>
      <c r="BF91" s="34">
        <v>42095</v>
      </c>
      <c r="BG91" s="22" t="s">
        <v>84</v>
      </c>
      <c r="BH91" s="22" t="s">
        <v>85</v>
      </c>
      <c r="BI91" s="22" t="s">
        <v>1081</v>
      </c>
      <c r="BJ91" s="16"/>
      <c r="BK91" s="16"/>
      <c r="BL91" s="16"/>
      <c r="BM91" s="16"/>
      <c r="BN91" s="22" t="s">
        <v>763</v>
      </c>
      <c r="BO91" s="47" t="s">
        <v>1069</v>
      </c>
      <c r="BP91" s="30" t="s">
        <v>145</v>
      </c>
    </row>
    <row r="92" spans="1:248" ht="25.5">
      <c r="A92" s="14">
        <f t="shared" si="26"/>
        <v>89</v>
      </c>
      <c r="B92" s="16">
        <v>4</v>
      </c>
      <c r="C92" s="136" t="s">
        <v>1091</v>
      </c>
      <c r="D92" s="16">
        <v>13</v>
      </c>
      <c r="E92" s="16">
        <v>8</v>
      </c>
      <c r="F92" s="16">
        <v>1989</v>
      </c>
      <c r="G92" s="16">
        <f t="shared" si="28"/>
        <v>29</v>
      </c>
      <c r="H92" s="16">
        <v>0</v>
      </c>
      <c r="I92" s="32" t="s">
        <v>1092</v>
      </c>
      <c r="J92" s="32" t="s">
        <v>1093</v>
      </c>
      <c r="K92" s="16">
        <v>1</v>
      </c>
      <c r="L92" s="16">
        <v>7</v>
      </c>
      <c r="M92" s="16">
        <v>2009</v>
      </c>
      <c r="N92" s="16" t="s">
        <v>70</v>
      </c>
      <c r="O92" s="16" t="s">
        <v>1094</v>
      </c>
      <c r="P92" s="16" t="s">
        <v>70</v>
      </c>
      <c r="Q92" s="150" t="s">
        <v>1059</v>
      </c>
      <c r="R92" s="33" t="s">
        <v>209</v>
      </c>
      <c r="S92" s="16" t="s">
        <v>151</v>
      </c>
      <c r="T92" s="16" t="s">
        <v>168</v>
      </c>
      <c r="U92" s="16" t="s">
        <v>1095</v>
      </c>
      <c r="V92" s="29">
        <v>41946</v>
      </c>
      <c r="W92" s="16" t="s">
        <v>210</v>
      </c>
      <c r="X92" s="20" t="e">
        <f>SUM(#REF!)</f>
        <v>#REF!</v>
      </c>
      <c r="Y92" s="21" t="e">
        <f>#REF!-X92</f>
        <v>#REF!</v>
      </c>
      <c r="Z92" s="21">
        <v>1500000</v>
      </c>
      <c r="AA92" s="21" t="e">
        <f>Y92-Z92-AB92-AC92-AD92</f>
        <v>#REF!</v>
      </c>
      <c r="AB92" s="21">
        <v>1500000</v>
      </c>
      <c r="AC92" s="21">
        <v>1500000</v>
      </c>
      <c r="AD92" s="21">
        <v>730000</v>
      </c>
      <c r="AE92" s="20" t="e">
        <f t="shared" si="36"/>
        <v>#REF!</v>
      </c>
      <c r="AF92" s="29">
        <v>41946</v>
      </c>
      <c r="AG92" s="29"/>
      <c r="AH92" s="29">
        <v>42038</v>
      </c>
      <c r="AI92" s="29">
        <v>42370</v>
      </c>
      <c r="AJ92" s="29">
        <v>42736</v>
      </c>
      <c r="AK92" s="29"/>
      <c r="AL92" s="29">
        <v>43466</v>
      </c>
      <c r="AM92" s="29"/>
      <c r="AN92" s="32" t="s">
        <v>1096</v>
      </c>
      <c r="AO92" s="29">
        <v>42064</v>
      </c>
      <c r="AP92" s="16" t="s">
        <v>80</v>
      </c>
      <c r="AQ92" s="29">
        <v>42401</v>
      </c>
      <c r="AR92" s="16"/>
      <c r="AS92" s="32"/>
      <c r="AT92" s="22"/>
      <c r="AU92" s="22">
        <v>2014</v>
      </c>
      <c r="AV92" s="22" t="s">
        <v>186</v>
      </c>
      <c r="AW92" s="33"/>
      <c r="AX92" s="22" t="s">
        <v>104</v>
      </c>
      <c r="AY92" s="22" t="s">
        <v>138</v>
      </c>
      <c r="AZ92" s="22"/>
      <c r="BA92" s="22"/>
      <c r="BB92" s="22" t="str">
        <f t="shared" si="31"/>
        <v>Bác sĩ Y đa khoa</v>
      </c>
      <c r="BC92" s="22" t="str">
        <f t="shared" si="32"/>
        <v>BS.ĐH</v>
      </c>
      <c r="BD92" s="22" t="s">
        <v>141</v>
      </c>
      <c r="BE92" s="35" t="s">
        <v>1097</v>
      </c>
      <c r="BF92" s="34">
        <v>42573</v>
      </c>
      <c r="BG92" s="22" t="s">
        <v>84</v>
      </c>
      <c r="BH92" s="22" t="s">
        <v>85</v>
      </c>
      <c r="BI92" s="22" t="s">
        <v>86</v>
      </c>
      <c r="BJ92" s="16"/>
      <c r="BK92" s="16"/>
      <c r="BL92" s="16"/>
      <c r="BM92" s="16"/>
      <c r="BN92" s="22" t="s">
        <v>191</v>
      </c>
      <c r="BO92" s="47" t="s">
        <v>1069</v>
      </c>
      <c r="BP92" s="30" t="s">
        <v>145</v>
      </c>
    </row>
    <row r="93" spans="1:248" s="38" customFormat="1" ht="23.25" customHeight="1">
      <c r="A93" s="14">
        <f t="shared" si="26"/>
        <v>90</v>
      </c>
      <c r="B93" s="16">
        <v>5</v>
      </c>
      <c r="C93" s="136" t="s">
        <v>1098</v>
      </c>
      <c r="D93" s="16">
        <v>10</v>
      </c>
      <c r="E93" s="16">
        <v>3</v>
      </c>
      <c r="F93" s="16">
        <v>1962</v>
      </c>
      <c r="G93" s="16">
        <f t="shared" si="28"/>
        <v>56</v>
      </c>
      <c r="H93" s="16">
        <v>0</v>
      </c>
      <c r="I93" s="32" t="s">
        <v>1099</v>
      </c>
      <c r="J93" s="32" t="s">
        <v>1100</v>
      </c>
      <c r="K93" s="16">
        <v>26</v>
      </c>
      <c r="L93" s="16">
        <v>7</v>
      </c>
      <c r="M93" s="16">
        <v>2000</v>
      </c>
      <c r="N93" s="16" t="s">
        <v>70</v>
      </c>
      <c r="O93" s="16" t="s">
        <v>1101</v>
      </c>
      <c r="P93" s="16" t="s">
        <v>70</v>
      </c>
      <c r="Q93" s="150" t="s">
        <v>1059</v>
      </c>
      <c r="R93" s="33" t="s">
        <v>196</v>
      </c>
      <c r="S93" s="16" t="s">
        <v>151</v>
      </c>
      <c r="T93" s="22" t="s">
        <v>152</v>
      </c>
      <c r="U93" s="16">
        <v>3</v>
      </c>
      <c r="V93" s="29">
        <v>42248</v>
      </c>
      <c r="W93" s="16" t="s">
        <v>197</v>
      </c>
      <c r="X93" s="37" t="e">
        <f>SUM(#REF!)</f>
        <v>#REF!</v>
      </c>
      <c r="Y93" s="21" t="e">
        <f>#REF!-X93</f>
        <v>#REF!</v>
      </c>
      <c r="Z93" s="37"/>
      <c r="AA93" s="37"/>
      <c r="AB93" s="37"/>
      <c r="AC93" s="37"/>
      <c r="AD93" s="37"/>
      <c r="AE93" s="37" t="e">
        <f t="shared" si="36"/>
        <v>#REF!</v>
      </c>
      <c r="AF93" s="29">
        <v>42248</v>
      </c>
      <c r="AG93" s="29"/>
      <c r="AH93" s="29">
        <v>42248</v>
      </c>
      <c r="AI93" s="29">
        <v>42614</v>
      </c>
      <c r="AJ93" s="29">
        <v>42826</v>
      </c>
      <c r="AK93" s="29">
        <v>43191</v>
      </c>
      <c r="AL93" s="29"/>
      <c r="AM93" s="29">
        <v>43921</v>
      </c>
      <c r="AN93" s="32" t="s">
        <v>1102</v>
      </c>
      <c r="AO93" s="29">
        <v>42309</v>
      </c>
      <c r="AP93" s="16" t="s">
        <v>80</v>
      </c>
      <c r="AQ93" s="29">
        <v>41913</v>
      </c>
      <c r="AR93" s="16"/>
      <c r="AS93" s="32"/>
      <c r="AT93" s="22" t="s">
        <v>171</v>
      </c>
      <c r="AU93" s="22">
        <v>2011</v>
      </c>
      <c r="AV93" s="22" t="s">
        <v>1103</v>
      </c>
      <c r="AW93" s="33" t="s">
        <v>1104</v>
      </c>
      <c r="AX93" s="22" t="s">
        <v>104</v>
      </c>
      <c r="AY93" s="22" t="s">
        <v>138</v>
      </c>
      <c r="AZ93" s="22" t="s">
        <v>1105</v>
      </c>
      <c r="BA93" s="22" t="s">
        <v>1106</v>
      </c>
      <c r="BB93" s="22" t="str">
        <f t="shared" si="31"/>
        <v>Bác sĩ chuyên khoa cấp I - Nội chung</v>
      </c>
      <c r="BC93" s="22" t="str">
        <f t="shared" si="32"/>
        <v>CKI</v>
      </c>
      <c r="BD93" s="22" t="s">
        <v>158</v>
      </c>
      <c r="BE93" s="35" t="s">
        <v>1107</v>
      </c>
      <c r="BF93" s="34">
        <v>41327</v>
      </c>
      <c r="BG93" s="22" t="s">
        <v>84</v>
      </c>
      <c r="BH93" s="22" t="s">
        <v>85</v>
      </c>
      <c r="BI93" s="22" t="s">
        <v>360</v>
      </c>
      <c r="BJ93" s="16"/>
      <c r="BK93" s="16"/>
      <c r="BL93" s="16"/>
      <c r="BM93" s="16"/>
      <c r="BN93" s="22" t="s">
        <v>763</v>
      </c>
      <c r="BO93" s="47" t="s">
        <v>1069</v>
      </c>
      <c r="BP93" s="30" t="s">
        <v>145</v>
      </c>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row>
    <row r="94" spans="1:248" ht="25.5">
      <c r="A94" s="14">
        <f t="shared" si="26"/>
        <v>91</v>
      </c>
      <c r="B94" s="16">
        <v>6</v>
      </c>
      <c r="C94" s="175" t="s">
        <v>1108</v>
      </c>
      <c r="D94" s="16">
        <v>29</v>
      </c>
      <c r="E94" s="16">
        <v>10</v>
      </c>
      <c r="F94" s="16">
        <v>1972</v>
      </c>
      <c r="G94" s="16">
        <f t="shared" si="28"/>
        <v>46</v>
      </c>
      <c r="H94" s="16">
        <v>1</v>
      </c>
      <c r="I94" s="40" t="s">
        <v>1109</v>
      </c>
      <c r="J94" s="40" t="s">
        <v>1110</v>
      </c>
      <c r="K94" s="16">
        <v>31</v>
      </c>
      <c r="L94" s="16">
        <v>5</v>
      </c>
      <c r="M94" s="16">
        <v>2005</v>
      </c>
      <c r="N94" s="22" t="s">
        <v>70</v>
      </c>
      <c r="O94" s="22" t="s">
        <v>1111</v>
      </c>
      <c r="P94" s="22" t="s">
        <v>70</v>
      </c>
      <c r="Q94" s="150" t="s">
        <v>1059</v>
      </c>
      <c r="R94" s="33" t="s">
        <v>476</v>
      </c>
      <c r="S94" s="16" t="s">
        <v>151</v>
      </c>
      <c r="T94" s="22" t="s">
        <v>152</v>
      </c>
      <c r="U94" s="16">
        <v>399</v>
      </c>
      <c r="V94" s="29">
        <v>42709</v>
      </c>
      <c r="W94" s="16" t="s">
        <v>210</v>
      </c>
      <c r="X94" s="20" t="e">
        <f>SUM(#REF!)</f>
        <v>#REF!</v>
      </c>
      <c r="Y94" s="21" t="e">
        <f>#REF!-X94</f>
        <v>#REF!</v>
      </c>
      <c r="Z94" s="21">
        <v>1600000</v>
      </c>
      <c r="AA94" s="21" t="e">
        <f>Y94-Z94-AB94-AC94-AD94</f>
        <v>#REF!</v>
      </c>
      <c r="AB94" s="21">
        <v>1600000</v>
      </c>
      <c r="AC94" s="21">
        <v>1600000</v>
      </c>
      <c r="AD94" s="21">
        <v>730000</v>
      </c>
      <c r="AE94" s="20" t="e">
        <f t="shared" si="36"/>
        <v>#REF!</v>
      </c>
      <c r="AF94" s="29">
        <v>42709</v>
      </c>
      <c r="AG94" s="29"/>
      <c r="AH94" s="29"/>
      <c r="AI94" s="29"/>
      <c r="AJ94" s="29">
        <v>42840</v>
      </c>
      <c r="AK94" s="29">
        <v>43205</v>
      </c>
      <c r="AL94" s="29"/>
      <c r="AM94" s="29">
        <v>43951</v>
      </c>
      <c r="AN94" s="32"/>
      <c r="AO94" s="29">
        <v>42840</v>
      </c>
      <c r="AP94" s="16"/>
      <c r="AQ94" s="29">
        <v>42840</v>
      </c>
      <c r="AR94" s="16"/>
      <c r="AS94" s="32"/>
      <c r="AT94" s="22" t="s">
        <v>211</v>
      </c>
      <c r="AU94" s="22">
        <v>2016</v>
      </c>
      <c r="AV94" s="22" t="s">
        <v>974</v>
      </c>
      <c r="AW94" s="22"/>
      <c r="AX94" s="70" t="s">
        <v>104</v>
      </c>
      <c r="AY94" s="70" t="s">
        <v>138</v>
      </c>
      <c r="AZ94" s="22"/>
      <c r="BA94" s="22"/>
      <c r="BB94" s="22" t="str">
        <f t="shared" si="31"/>
        <v>Bác sĩ chuyên khoa cấp I - Nội tổng quát</v>
      </c>
      <c r="BC94" s="22" t="str">
        <f t="shared" si="32"/>
        <v>CKI</v>
      </c>
      <c r="BD94" s="22" t="s">
        <v>158</v>
      </c>
      <c r="BE94" s="35" t="s">
        <v>1112</v>
      </c>
      <c r="BF94" s="29">
        <v>41636</v>
      </c>
      <c r="BG94" s="22" t="s">
        <v>84</v>
      </c>
      <c r="BH94" s="22" t="s">
        <v>160</v>
      </c>
      <c r="BI94" s="22" t="s">
        <v>86</v>
      </c>
      <c r="BJ94" s="16"/>
      <c r="BK94" s="16"/>
      <c r="BL94" s="16"/>
      <c r="BM94" s="16"/>
      <c r="BN94" s="22" t="s">
        <v>89</v>
      </c>
      <c r="BO94" s="47" t="s">
        <v>1113</v>
      </c>
      <c r="BP94" s="30" t="s">
        <v>145</v>
      </c>
    </row>
    <row r="95" spans="1:248" ht="25.5">
      <c r="A95" s="14">
        <f t="shared" si="26"/>
        <v>92</v>
      </c>
      <c r="B95" s="16">
        <v>7</v>
      </c>
      <c r="C95" s="175" t="s">
        <v>1114</v>
      </c>
      <c r="D95" s="16">
        <v>4</v>
      </c>
      <c r="E95" s="16">
        <v>12</v>
      </c>
      <c r="F95" s="16">
        <v>1979</v>
      </c>
      <c r="G95" s="16">
        <f t="shared" si="28"/>
        <v>39</v>
      </c>
      <c r="H95" s="16">
        <v>1</v>
      </c>
      <c r="I95" s="40" t="s">
        <v>1115</v>
      </c>
      <c r="J95" s="40" t="s">
        <v>1116</v>
      </c>
      <c r="K95" s="16">
        <v>17</v>
      </c>
      <c r="L95" s="16">
        <v>11</v>
      </c>
      <c r="M95" s="16">
        <v>2011</v>
      </c>
      <c r="N95" s="22" t="s">
        <v>474</v>
      </c>
      <c r="O95" s="22" t="s">
        <v>1117</v>
      </c>
      <c r="P95" s="22" t="s">
        <v>70</v>
      </c>
      <c r="Q95" s="150" t="s">
        <v>1059</v>
      </c>
      <c r="R95" s="22" t="s">
        <v>1060</v>
      </c>
      <c r="S95" s="16" t="s">
        <v>151</v>
      </c>
      <c r="T95" s="22" t="s">
        <v>152</v>
      </c>
      <c r="U95" s="16">
        <v>458</v>
      </c>
      <c r="V95" s="29">
        <v>42809</v>
      </c>
      <c r="W95" s="22" t="s">
        <v>210</v>
      </c>
      <c r="X95" s="20" t="e">
        <f>SUM(#REF!)</f>
        <v>#REF!</v>
      </c>
      <c r="Y95" s="21" t="e">
        <f>#REF!-X95</f>
        <v>#REF!</v>
      </c>
      <c r="Z95" s="21">
        <v>1600000</v>
      </c>
      <c r="AA95" s="21" t="e">
        <f>Y95-Z95-AB95-AC95-AD95</f>
        <v>#REF!</v>
      </c>
      <c r="AB95" s="21">
        <v>1600000</v>
      </c>
      <c r="AC95" s="21">
        <v>1600000</v>
      </c>
      <c r="AD95" s="21">
        <v>730000</v>
      </c>
      <c r="AE95" s="20" t="e">
        <f t="shared" si="36"/>
        <v>#REF!</v>
      </c>
      <c r="AF95" s="29">
        <v>42809</v>
      </c>
      <c r="AG95" s="29"/>
      <c r="AH95" s="29"/>
      <c r="AI95" s="29"/>
      <c r="AJ95" s="29">
        <v>42948</v>
      </c>
      <c r="AK95" s="29">
        <v>43313</v>
      </c>
      <c r="AL95" s="29"/>
      <c r="AM95" s="29">
        <v>44043</v>
      </c>
      <c r="AN95" s="32"/>
      <c r="AO95" s="29">
        <v>42948</v>
      </c>
      <c r="AP95" s="16"/>
      <c r="AQ95" s="29">
        <v>42948</v>
      </c>
      <c r="AR95" s="16"/>
      <c r="AS95" s="32"/>
      <c r="AT95" s="22" t="s">
        <v>239</v>
      </c>
      <c r="AU95" s="22">
        <v>2010</v>
      </c>
      <c r="AV95" s="22" t="s">
        <v>531</v>
      </c>
      <c r="AW95" s="22" t="s">
        <v>1118</v>
      </c>
      <c r="AX95" s="22" t="s">
        <v>226</v>
      </c>
      <c r="AY95" s="22"/>
      <c r="AZ95" s="22"/>
      <c r="BA95" s="22"/>
      <c r="BB95" s="22" t="str">
        <f t="shared" si="31"/>
        <v>Bác sĩ chuyên khoa cấp I - Nội tiết</v>
      </c>
      <c r="BC95" s="22" t="str">
        <f t="shared" si="32"/>
        <v>CKI</v>
      </c>
      <c r="BD95" s="22" t="s">
        <v>158</v>
      </c>
      <c r="BE95" s="35" t="s">
        <v>1119</v>
      </c>
      <c r="BF95" s="29">
        <v>42744</v>
      </c>
      <c r="BG95" s="22" t="s">
        <v>703</v>
      </c>
      <c r="BH95" s="22" t="s">
        <v>160</v>
      </c>
      <c r="BI95" s="22" t="s">
        <v>1120</v>
      </c>
      <c r="BJ95" s="16"/>
      <c r="BK95" s="16"/>
      <c r="BL95" s="16"/>
      <c r="BM95" s="16"/>
      <c r="BN95" s="22" t="s">
        <v>89</v>
      </c>
      <c r="BO95" s="36" t="s">
        <v>216</v>
      </c>
      <c r="BP95" s="30" t="s">
        <v>145</v>
      </c>
    </row>
    <row r="96" spans="1:248" ht="20.25" customHeight="1">
      <c r="A96" s="14">
        <f t="shared" si="26"/>
        <v>93</v>
      </c>
      <c r="B96" s="16">
        <v>8</v>
      </c>
      <c r="C96" s="175" t="s">
        <v>1121</v>
      </c>
      <c r="D96" s="16">
        <v>6</v>
      </c>
      <c r="E96" s="16">
        <v>11</v>
      </c>
      <c r="F96" s="16">
        <v>1979</v>
      </c>
      <c r="G96" s="16">
        <f t="shared" si="28"/>
        <v>39</v>
      </c>
      <c r="H96" s="16">
        <v>0</v>
      </c>
      <c r="I96" s="40" t="s">
        <v>1122</v>
      </c>
      <c r="J96" s="40" t="s">
        <v>1123</v>
      </c>
      <c r="K96" s="16">
        <v>19</v>
      </c>
      <c r="L96" s="16">
        <v>9</v>
      </c>
      <c r="M96" s="16">
        <v>2008</v>
      </c>
      <c r="N96" s="22" t="s">
        <v>70</v>
      </c>
      <c r="O96" s="22" t="s">
        <v>1124</v>
      </c>
      <c r="P96" s="22" t="s">
        <v>70</v>
      </c>
      <c r="Q96" s="150" t="s">
        <v>1059</v>
      </c>
      <c r="R96" s="22" t="s">
        <v>1060</v>
      </c>
      <c r="S96" s="22" t="s">
        <v>151</v>
      </c>
      <c r="T96" s="22" t="s">
        <v>152</v>
      </c>
      <c r="U96" s="16">
        <v>61</v>
      </c>
      <c r="V96" s="29">
        <v>43103</v>
      </c>
      <c r="W96" s="22" t="s">
        <v>238</v>
      </c>
      <c r="X96" s="20" t="e">
        <f>SUM(#REF!)</f>
        <v>#REF!</v>
      </c>
      <c r="Y96" s="21" t="e">
        <f>#REF!-X96</f>
        <v>#REF!</v>
      </c>
      <c r="Z96" s="21">
        <v>1600000</v>
      </c>
      <c r="AA96" s="21" t="e">
        <f>Y96-Z96-AB96-AC96-AD96</f>
        <v>#REF!</v>
      </c>
      <c r="AB96" s="21">
        <v>1600000</v>
      </c>
      <c r="AC96" s="21">
        <v>1600000</v>
      </c>
      <c r="AD96" s="21">
        <v>730000</v>
      </c>
      <c r="AE96" s="20" t="e">
        <f t="shared" si="36"/>
        <v>#REF!</v>
      </c>
      <c r="AF96" s="29">
        <v>43103</v>
      </c>
      <c r="AG96" s="16"/>
      <c r="AH96" s="29"/>
      <c r="AI96" s="22"/>
      <c r="AJ96" s="22"/>
      <c r="AK96" s="29">
        <v>43160</v>
      </c>
      <c r="AL96" s="29">
        <v>43524</v>
      </c>
      <c r="AM96" s="29"/>
      <c r="AN96" s="30"/>
      <c r="AO96" s="57">
        <v>43160</v>
      </c>
      <c r="AP96" s="30"/>
      <c r="AQ96" s="57">
        <v>43160</v>
      </c>
      <c r="AR96" s="30"/>
      <c r="AS96" s="30"/>
      <c r="AT96" s="30" t="s">
        <v>239</v>
      </c>
      <c r="AU96" s="30">
        <v>2017</v>
      </c>
      <c r="AV96" s="30" t="s">
        <v>525</v>
      </c>
      <c r="AW96" s="30"/>
      <c r="AX96" s="22"/>
      <c r="AY96" s="22"/>
      <c r="AZ96" s="30" t="s">
        <v>1125</v>
      </c>
      <c r="BA96" s="30" t="s">
        <v>1126</v>
      </c>
      <c r="BB96" s="22" t="str">
        <f t="shared" si="31"/>
        <v>Bác sĩ chuyên khoa cấp I - Nội tiết</v>
      </c>
      <c r="BC96" s="22" t="str">
        <f t="shared" si="32"/>
        <v>CKI</v>
      </c>
      <c r="BD96" s="30" t="s">
        <v>158</v>
      </c>
      <c r="BE96" s="30" t="s">
        <v>1127</v>
      </c>
      <c r="BF96" s="57" t="s">
        <v>1128</v>
      </c>
      <c r="BG96" s="22" t="s">
        <v>84</v>
      </c>
      <c r="BH96" s="30" t="s">
        <v>160</v>
      </c>
      <c r="BI96" s="30" t="s">
        <v>1129</v>
      </c>
      <c r="BJ96" s="30"/>
      <c r="BK96" s="30"/>
      <c r="BL96" s="30"/>
      <c r="BM96" s="30"/>
      <c r="BN96" s="22" t="s">
        <v>316</v>
      </c>
      <c r="BO96" s="36" t="s">
        <v>216</v>
      </c>
      <c r="BP96" s="30" t="s">
        <v>145</v>
      </c>
    </row>
    <row r="97" spans="1:248" ht="20.25" customHeight="1">
      <c r="A97" s="14">
        <f t="shared" si="26"/>
        <v>94</v>
      </c>
      <c r="B97" s="16"/>
      <c r="C97" s="39" t="s">
        <v>1130</v>
      </c>
      <c r="D97" s="16">
        <v>24</v>
      </c>
      <c r="E97" s="16">
        <v>9</v>
      </c>
      <c r="F97" s="16">
        <v>1990</v>
      </c>
      <c r="G97" s="16">
        <f t="shared" si="28"/>
        <v>28</v>
      </c>
      <c r="H97" s="22">
        <v>0</v>
      </c>
      <c r="I97" s="40" t="s">
        <v>1131</v>
      </c>
      <c r="J97" s="40" t="s">
        <v>1132</v>
      </c>
      <c r="K97" s="16">
        <v>24</v>
      </c>
      <c r="L97" s="16">
        <v>5</v>
      </c>
      <c r="M97" s="16">
        <v>2007</v>
      </c>
      <c r="N97" s="22" t="s">
        <v>320</v>
      </c>
      <c r="O97" s="22" t="s">
        <v>1133</v>
      </c>
      <c r="P97" s="22" t="str">
        <f>N97</f>
        <v>Đồng Nai</v>
      </c>
      <c r="Q97" s="152" t="s">
        <v>1134</v>
      </c>
      <c r="R97" s="22" t="s">
        <v>261</v>
      </c>
      <c r="S97" s="16" t="s">
        <v>151</v>
      </c>
      <c r="T97" s="22" t="s">
        <v>168</v>
      </c>
      <c r="U97" s="16"/>
      <c r="V97" s="29">
        <v>43374</v>
      </c>
      <c r="W97" s="22" t="s">
        <v>344</v>
      </c>
      <c r="X97" s="20"/>
      <c r="Y97" s="21"/>
      <c r="Z97" s="21"/>
      <c r="AA97" s="21"/>
      <c r="AB97" s="21"/>
      <c r="AC97" s="21"/>
      <c r="AD97" s="21"/>
      <c r="AE97" s="20"/>
      <c r="AF97" s="29">
        <v>43374</v>
      </c>
      <c r="AG97" s="16"/>
      <c r="AH97" s="29"/>
      <c r="AI97" s="22"/>
      <c r="AJ97" s="22"/>
      <c r="AK97" s="29">
        <v>43434</v>
      </c>
      <c r="AL97" s="29"/>
      <c r="AM97" s="29"/>
      <c r="AN97" s="30"/>
      <c r="AO97" s="57"/>
      <c r="AP97" s="30"/>
      <c r="AQ97" s="57"/>
      <c r="AR97" s="30"/>
      <c r="AS97" s="30"/>
      <c r="AT97" s="30" t="s">
        <v>239</v>
      </c>
      <c r="AU97" s="30">
        <v>2014</v>
      </c>
      <c r="AV97" s="30" t="s">
        <v>525</v>
      </c>
      <c r="AW97" s="30"/>
      <c r="AX97" s="22" t="s">
        <v>104</v>
      </c>
      <c r="AY97" s="22" t="s">
        <v>138</v>
      </c>
      <c r="AZ97" s="30"/>
      <c r="BA97" s="30"/>
      <c r="BB97" s="22" t="str">
        <f t="shared" si="31"/>
        <v xml:space="preserve">Bác sĩ Y đa khoa </v>
      </c>
      <c r="BC97" s="22" t="str">
        <f t="shared" si="32"/>
        <v>BS.ĐH</v>
      </c>
      <c r="BD97" s="22" t="s">
        <v>141</v>
      </c>
      <c r="BE97" s="30"/>
      <c r="BF97" s="98"/>
      <c r="BG97" s="22"/>
      <c r="BH97" s="30"/>
      <c r="BI97" s="30"/>
      <c r="BJ97" s="30"/>
      <c r="BK97" s="30"/>
      <c r="BL97" s="30"/>
      <c r="BM97" s="30"/>
      <c r="BN97" s="22"/>
      <c r="BO97" s="36"/>
      <c r="BP97" s="30"/>
    </row>
    <row r="98" spans="1:248" ht="20.25" customHeight="1">
      <c r="A98" s="14">
        <f t="shared" si="26"/>
        <v>95</v>
      </c>
      <c r="B98" s="16"/>
      <c r="C98" s="175" t="s">
        <v>1135</v>
      </c>
      <c r="D98" s="16">
        <v>7</v>
      </c>
      <c r="E98" s="16">
        <v>9</v>
      </c>
      <c r="F98" s="16">
        <v>1982</v>
      </c>
      <c r="G98" s="16">
        <f t="shared" si="28"/>
        <v>36</v>
      </c>
      <c r="H98" s="22">
        <v>1</v>
      </c>
      <c r="I98" s="40" t="s">
        <v>1136</v>
      </c>
      <c r="J98" s="40" t="s">
        <v>1137</v>
      </c>
      <c r="K98" s="16">
        <v>14</v>
      </c>
      <c r="L98" s="16">
        <v>11</v>
      </c>
      <c r="M98" s="16">
        <v>2015</v>
      </c>
      <c r="N98" s="22" t="s">
        <v>290</v>
      </c>
      <c r="O98" s="22" t="s">
        <v>1138</v>
      </c>
      <c r="P98" s="22" t="str">
        <f>N98</f>
        <v>Đồng Tháp</v>
      </c>
      <c r="Q98" s="152" t="s">
        <v>1059</v>
      </c>
      <c r="R98" s="22" t="s">
        <v>261</v>
      </c>
      <c r="S98" s="22" t="s">
        <v>270</v>
      </c>
      <c r="T98" s="22" t="s">
        <v>168</v>
      </c>
      <c r="U98" s="16"/>
      <c r="V98" s="29">
        <v>43391</v>
      </c>
      <c r="W98" s="22" t="s">
        <v>344</v>
      </c>
      <c r="X98" s="20"/>
      <c r="Y98" s="21"/>
      <c r="Z98" s="21"/>
      <c r="AA98" s="21"/>
      <c r="AB98" s="21"/>
      <c r="AC98" s="21"/>
      <c r="AD98" s="21"/>
      <c r="AE98" s="20"/>
      <c r="AF98" s="3">
        <v>43391</v>
      </c>
      <c r="AG98" s="16"/>
      <c r="AH98" s="29"/>
      <c r="AI98" s="22"/>
      <c r="AJ98" s="22"/>
      <c r="AK98" s="29">
        <v>43452</v>
      </c>
      <c r="AL98" s="29"/>
      <c r="AM98" s="29"/>
      <c r="AN98" s="30"/>
      <c r="AO98" s="57"/>
      <c r="AP98" s="30"/>
      <c r="AQ98" s="57"/>
      <c r="AR98" s="30"/>
      <c r="AS98" s="30"/>
      <c r="AT98" s="30" t="s">
        <v>211</v>
      </c>
      <c r="AU98" s="30">
        <v>2016</v>
      </c>
      <c r="AV98" s="30" t="s">
        <v>271</v>
      </c>
      <c r="AW98" s="30"/>
      <c r="AX98" s="22"/>
      <c r="AY98" s="22"/>
      <c r="AZ98" s="30"/>
      <c r="BA98" s="30"/>
      <c r="BB98" s="22" t="str">
        <f t="shared" si="31"/>
        <v xml:space="preserve">Bác sĩ Y đa khoa </v>
      </c>
      <c r="BC98" s="22" t="str">
        <f t="shared" si="32"/>
        <v>BS.ĐH</v>
      </c>
      <c r="BD98" s="22" t="s">
        <v>141</v>
      </c>
      <c r="BE98" s="30" t="s">
        <v>1139</v>
      </c>
      <c r="BF98" s="57">
        <v>43180</v>
      </c>
      <c r="BG98" s="22" t="s">
        <v>290</v>
      </c>
      <c r="BH98" s="30" t="s">
        <v>160</v>
      </c>
      <c r="BI98" s="30" t="s">
        <v>1140</v>
      </c>
      <c r="BJ98" s="30"/>
      <c r="BK98" s="30"/>
      <c r="BL98" s="30"/>
      <c r="BM98" s="30"/>
      <c r="BN98" s="22"/>
      <c r="BO98" s="36"/>
      <c r="BP98" s="30"/>
    </row>
    <row r="99" spans="1:248" ht="25.5">
      <c r="A99" s="14">
        <f t="shared" si="26"/>
        <v>96</v>
      </c>
      <c r="B99" s="16">
        <v>10</v>
      </c>
      <c r="C99" s="257" t="s">
        <v>1141</v>
      </c>
      <c r="D99" s="14">
        <v>13</v>
      </c>
      <c r="E99" s="14">
        <v>2</v>
      </c>
      <c r="F99" s="14">
        <v>1979</v>
      </c>
      <c r="G99" s="16">
        <f t="shared" si="28"/>
        <v>39</v>
      </c>
      <c r="H99" s="16">
        <v>0</v>
      </c>
      <c r="I99" s="100" t="s">
        <v>1142</v>
      </c>
      <c r="J99" s="100" t="s">
        <v>1143</v>
      </c>
      <c r="K99" s="14">
        <v>25</v>
      </c>
      <c r="L99" s="14">
        <v>4</v>
      </c>
      <c r="M99" s="14">
        <v>2012</v>
      </c>
      <c r="N99" s="18" t="s">
        <v>474</v>
      </c>
      <c r="O99" s="18" t="s">
        <v>1144</v>
      </c>
      <c r="P99" s="18" t="s">
        <v>70</v>
      </c>
      <c r="Q99" s="150" t="s">
        <v>1059</v>
      </c>
      <c r="R99" s="101" t="s">
        <v>769</v>
      </c>
      <c r="S99" s="14" t="s">
        <v>280</v>
      </c>
      <c r="T99" s="18" t="s">
        <v>131</v>
      </c>
      <c r="U99" s="14">
        <v>431</v>
      </c>
      <c r="V99" s="102">
        <v>42809</v>
      </c>
      <c r="W99" s="28" t="s">
        <v>210</v>
      </c>
      <c r="X99" s="20" t="e">
        <f>SUM(#REF!)</f>
        <v>#REF!</v>
      </c>
      <c r="Y99" s="21" t="e">
        <f>#REF!-X99</f>
        <v>#REF!</v>
      </c>
      <c r="Z99" s="21">
        <v>2000000</v>
      </c>
      <c r="AA99" s="21" t="e">
        <f t="shared" ref="AA99:AA105" si="37">Y99-Z99-AB99-AC99-AD99</f>
        <v>#REF!</v>
      </c>
      <c r="AB99" s="21"/>
      <c r="AC99" s="21"/>
      <c r="AD99" s="21"/>
      <c r="AE99" s="20" t="e">
        <f t="shared" ref="AE99:AE114" si="38">X99+Y99</f>
        <v>#REF!</v>
      </c>
      <c r="AF99" s="19">
        <v>42809</v>
      </c>
      <c r="AG99" s="19"/>
      <c r="AH99" s="19"/>
      <c r="AI99" s="19"/>
      <c r="AJ99" s="19">
        <v>42901</v>
      </c>
      <c r="AK99" s="19">
        <v>43266</v>
      </c>
      <c r="AL99" s="19"/>
      <c r="AM99" s="19">
        <v>44012</v>
      </c>
      <c r="AN99" s="17"/>
      <c r="AO99" s="19">
        <v>42901</v>
      </c>
      <c r="AP99" s="14"/>
      <c r="AQ99" s="19">
        <v>42901</v>
      </c>
      <c r="AR99" s="14"/>
      <c r="AS99" s="17"/>
      <c r="AT99" s="18" t="s">
        <v>239</v>
      </c>
      <c r="AU99" s="18">
        <v>2012</v>
      </c>
      <c r="AV99" s="101" t="s">
        <v>1145</v>
      </c>
      <c r="AW99" s="18" t="s">
        <v>370</v>
      </c>
      <c r="AX99" s="30"/>
      <c r="AY99" s="30"/>
      <c r="AZ99" s="18" t="s">
        <v>1146</v>
      </c>
      <c r="BA99" s="101" t="s">
        <v>1147</v>
      </c>
      <c r="BB99" s="22" t="str">
        <f t="shared" si="31"/>
        <v xml:space="preserve">Cử nhân điều dưỡng </v>
      </c>
      <c r="BC99" s="22" t="str">
        <f t="shared" si="32"/>
        <v>ĐH</v>
      </c>
      <c r="BD99" s="22" t="s">
        <v>287</v>
      </c>
      <c r="BE99" s="14" t="s">
        <v>1148</v>
      </c>
      <c r="BF99" s="19">
        <v>41656</v>
      </c>
      <c r="BG99" s="18" t="s">
        <v>84</v>
      </c>
      <c r="BH99" s="14" t="s">
        <v>160</v>
      </c>
      <c r="BI99" s="14" t="s">
        <v>289</v>
      </c>
      <c r="BJ99" s="14"/>
      <c r="BK99" s="14" t="s">
        <v>374</v>
      </c>
      <c r="BL99" s="14"/>
      <c r="BM99" s="14" t="s">
        <v>80</v>
      </c>
      <c r="BN99" s="22" t="s">
        <v>89</v>
      </c>
      <c r="BO99" s="23" t="s">
        <v>216</v>
      </c>
      <c r="BP99" s="24"/>
    </row>
    <row r="100" spans="1:248" ht="29.25" customHeight="1">
      <c r="A100" s="14">
        <f t="shared" si="26"/>
        <v>97</v>
      </c>
      <c r="B100" s="14">
        <v>1</v>
      </c>
      <c r="C100" s="257" t="s">
        <v>1153</v>
      </c>
      <c r="D100" s="14">
        <v>11</v>
      </c>
      <c r="E100" s="14">
        <v>3</v>
      </c>
      <c r="F100" s="14">
        <v>1970</v>
      </c>
      <c r="G100" s="16">
        <f t="shared" ref="G100:G105" si="39">$G$2-F100</f>
        <v>48</v>
      </c>
      <c r="H100" s="16">
        <v>1</v>
      </c>
      <c r="I100" s="100" t="s">
        <v>1154</v>
      </c>
      <c r="J100" s="100" t="s">
        <v>1155</v>
      </c>
      <c r="K100" s="14">
        <v>8</v>
      </c>
      <c r="L100" s="14">
        <v>5</v>
      </c>
      <c r="M100" s="14">
        <v>2012</v>
      </c>
      <c r="N100" s="18" t="s">
        <v>474</v>
      </c>
      <c r="O100" s="18" t="s">
        <v>1156</v>
      </c>
      <c r="P100" s="18" t="s">
        <v>474</v>
      </c>
      <c r="Q100" s="253" t="s">
        <v>1157</v>
      </c>
      <c r="R100" s="18" t="s">
        <v>1158</v>
      </c>
      <c r="S100" s="14" t="s">
        <v>130</v>
      </c>
      <c r="T100" s="18" t="s">
        <v>97</v>
      </c>
      <c r="U100" s="14">
        <v>403</v>
      </c>
      <c r="V100" s="19">
        <v>42787</v>
      </c>
      <c r="W100" s="18" t="s">
        <v>210</v>
      </c>
      <c r="X100" s="20" t="e">
        <f>SUM(#REF!)</f>
        <v>#REF!</v>
      </c>
      <c r="Y100" s="21" t="e">
        <f>#REF!-X100</f>
        <v>#REF!</v>
      </c>
      <c r="Z100" s="21">
        <v>3000000</v>
      </c>
      <c r="AA100" s="21" t="e">
        <f t="shared" si="37"/>
        <v>#REF!</v>
      </c>
      <c r="AB100" s="21">
        <v>3000000</v>
      </c>
      <c r="AC100" s="21">
        <v>3000000</v>
      </c>
      <c r="AD100" s="21">
        <v>730000</v>
      </c>
      <c r="AE100" s="20" t="e">
        <f t="shared" si="38"/>
        <v>#REF!</v>
      </c>
      <c r="AF100" s="19">
        <v>42787</v>
      </c>
      <c r="AG100" s="19"/>
      <c r="AH100" s="19"/>
      <c r="AI100" s="19"/>
      <c r="AJ100" s="19">
        <v>42846</v>
      </c>
      <c r="AK100" s="19">
        <v>43211</v>
      </c>
      <c r="AL100" s="19"/>
      <c r="AM100" s="19">
        <v>43951</v>
      </c>
      <c r="AN100" s="17"/>
      <c r="AO100" s="19">
        <v>42846</v>
      </c>
      <c r="AP100" s="14"/>
      <c r="AQ100" s="19">
        <v>42846</v>
      </c>
      <c r="AR100" s="14"/>
      <c r="AS100" s="17"/>
      <c r="AT100" s="18" t="s">
        <v>135</v>
      </c>
      <c r="AU100" s="18">
        <v>2016</v>
      </c>
      <c r="AV100" s="18" t="s">
        <v>212</v>
      </c>
      <c r="AW100" s="18" t="s">
        <v>1159</v>
      </c>
      <c r="AX100" s="22" t="s">
        <v>104</v>
      </c>
      <c r="AY100" s="22"/>
      <c r="AZ100" s="18" t="s">
        <v>783</v>
      </c>
      <c r="BA100" s="18" t="s">
        <v>1160</v>
      </c>
      <c r="BB100" s="22" t="str">
        <f t="shared" si="31"/>
        <v>Bác sĩ chuyên khoa cấp II - Nội tim mạch</v>
      </c>
      <c r="BC100" s="22" t="str">
        <f t="shared" si="32"/>
        <v>CKII</v>
      </c>
      <c r="BD100" s="18" t="s">
        <v>107</v>
      </c>
      <c r="BE100" s="27" t="s">
        <v>1161</v>
      </c>
      <c r="BF100" s="19">
        <v>41715</v>
      </c>
      <c r="BG100" s="18" t="s">
        <v>786</v>
      </c>
      <c r="BH100" s="18" t="s">
        <v>160</v>
      </c>
      <c r="BI100" s="18" t="s">
        <v>914</v>
      </c>
      <c r="BJ100" s="14"/>
      <c r="BK100" s="14" t="s">
        <v>88</v>
      </c>
      <c r="BL100" s="14"/>
      <c r="BM100" s="14"/>
      <c r="BN100" s="22" t="s">
        <v>89</v>
      </c>
      <c r="BO100" s="23" t="s">
        <v>216</v>
      </c>
      <c r="BP100" s="30" t="s">
        <v>145</v>
      </c>
    </row>
    <row r="101" spans="1:248" ht="31.5" customHeight="1">
      <c r="A101" s="14">
        <f t="shared" si="26"/>
        <v>98</v>
      </c>
      <c r="B101" s="16">
        <v>2</v>
      </c>
      <c r="C101" s="175" t="s">
        <v>1162</v>
      </c>
      <c r="D101" s="16">
        <v>31</v>
      </c>
      <c r="E101" s="16">
        <v>8</v>
      </c>
      <c r="F101" s="16">
        <v>1985</v>
      </c>
      <c r="G101" s="16">
        <f t="shared" si="39"/>
        <v>33</v>
      </c>
      <c r="H101" s="16">
        <v>1</v>
      </c>
      <c r="I101" s="40" t="s">
        <v>1163</v>
      </c>
      <c r="J101" s="40" t="s">
        <v>1164</v>
      </c>
      <c r="K101" s="16">
        <v>25</v>
      </c>
      <c r="L101" s="16">
        <v>9</v>
      </c>
      <c r="M101" s="16">
        <v>2006</v>
      </c>
      <c r="N101" s="22" t="s">
        <v>322</v>
      </c>
      <c r="O101" s="22" t="s">
        <v>1165</v>
      </c>
      <c r="P101" s="22" t="s">
        <v>323</v>
      </c>
      <c r="Q101" s="152" t="s">
        <v>1157</v>
      </c>
      <c r="R101" s="33" t="s">
        <v>1166</v>
      </c>
      <c r="S101" s="16" t="s">
        <v>151</v>
      </c>
      <c r="T101" s="16" t="s">
        <v>118</v>
      </c>
      <c r="U101" s="16">
        <v>385</v>
      </c>
      <c r="V101" s="29">
        <v>42744</v>
      </c>
      <c r="W101" s="16" t="s">
        <v>210</v>
      </c>
      <c r="X101" s="20" t="e">
        <f>SUM(#REF!)</f>
        <v>#REF!</v>
      </c>
      <c r="Y101" s="21" t="e">
        <f>#REF!-X101</f>
        <v>#REF!</v>
      </c>
      <c r="Z101" s="21">
        <v>1600000</v>
      </c>
      <c r="AA101" s="21" t="e">
        <f t="shared" si="37"/>
        <v>#REF!</v>
      </c>
      <c r="AB101" s="21">
        <v>1600000</v>
      </c>
      <c r="AC101" s="21">
        <v>1600000</v>
      </c>
      <c r="AD101" s="21">
        <v>730000</v>
      </c>
      <c r="AE101" s="20" t="e">
        <f t="shared" si="38"/>
        <v>#REF!</v>
      </c>
      <c r="AF101" s="29">
        <v>42744</v>
      </c>
      <c r="AG101" s="29"/>
      <c r="AH101" s="29"/>
      <c r="AI101" s="29"/>
      <c r="AJ101" s="29">
        <v>42809</v>
      </c>
      <c r="AK101" s="29">
        <v>43174</v>
      </c>
      <c r="AL101" s="29"/>
      <c r="AM101" s="29">
        <v>43921</v>
      </c>
      <c r="AN101" s="32"/>
      <c r="AO101" s="29">
        <v>42809</v>
      </c>
      <c r="AP101" s="16"/>
      <c r="AQ101" s="29">
        <v>42809</v>
      </c>
      <c r="AR101" s="16"/>
      <c r="AS101" s="32"/>
      <c r="AT101" s="22" t="s">
        <v>135</v>
      </c>
      <c r="AU101" s="22">
        <v>2013</v>
      </c>
      <c r="AV101" s="22" t="s">
        <v>1167</v>
      </c>
      <c r="AW101" s="33" t="s">
        <v>1168</v>
      </c>
      <c r="AX101" s="18" t="s">
        <v>104</v>
      </c>
      <c r="AY101" s="18"/>
      <c r="AZ101" s="22"/>
      <c r="BA101" s="22"/>
      <c r="BB101" s="22" t="str">
        <f t="shared" si="31"/>
        <v>Thạc sĩ, Bác sĩ nội trú - Nội khoa</v>
      </c>
      <c r="BC101" s="22" t="str">
        <f t="shared" si="32"/>
        <v>Thạc sĩ</v>
      </c>
      <c r="BD101" s="22" t="s">
        <v>122</v>
      </c>
      <c r="BE101" s="35" t="s">
        <v>1169</v>
      </c>
      <c r="BF101" s="29" t="s">
        <v>1170</v>
      </c>
      <c r="BG101" s="22" t="s">
        <v>1171</v>
      </c>
      <c r="BH101" s="22" t="s">
        <v>1172</v>
      </c>
      <c r="BI101" s="22" t="s">
        <v>1173</v>
      </c>
      <c r="BJ101" s="16"/>
      <c r="BK101" s="16" t="s">
        <v>374</v>
      </c>
      <c r="BL101" s="16"/>
      <c r="BM101" s="16"/>
      <c r="BN101" s="22" t="s">
        <v>312</v>
      </c>
      <c r="BO101" s="36" t="s">
        <v>216</v>
      </c>
      <c r="BP101" s="30" t="s">
        <v>145</v>
      </c>
    </row>
    <row r="102" spans="1:248" ht="29.25" customHeight="1">
      <c r="A102" s="14">
        <f t="shared" si="26"/>
        <v>99</v>
      </c>
      <c r="B102" s="16">
        <v>3</v>
      </c>
      <c r="C102" s="136" t="s">
        <v>1174</v>
      </c>
      <c r="D102" s="16">
        <v>2</v>
      </c>
      <c r="E102" s="16">
        <v>6</v>
      </c>
      <c r="F102" s="16">
        <v>1985</v>
      </c>
      <c r="G102" s="16">
        <f t="shared" si="39"/>
        <v>33</v>
      </c>
      <c r="H102" s="16">
        <v>1</v>
      </c>
      <c r="I102" s="32" t="s">
        <v>1175</v>
      </c>
      <c r="J102" s="32" t="s">
        <v>1176</v>
      </c>
      <c r="K102" s="16">
        <v>17</v>
      </c>
      <c r="L102" s="16">
        <v>3</v>
      </c>
      <c r="M102" s="16">
        <v>2004</v>
      </c>
      <c r="N102" s="16" t="s">
        <v>887</v>
      </c>
      <c r="O102" s="16" t="s">
        <v>1177</v>
      </c>
      <c r="P102" s="16" t="s">
        <v>887</v>
      </c>
      <c r="Q102" s="152" t="s">
        <v>1157</v>
      </c>
      <c r="R102" s="33" t="s">
        <v>1166</v>
      </c>
      <c r="S102" s="16" t="s">
        <v>151</v>
      </c>
      <c r="T102" s="16" t="s">
        <v>118</v>
      </c>
      <c r="U102" s="16">
        <v>65</v>
      </c>
      <c r="V102" s="29">
        <v>41954</v>
      </c>
      <c r="W102" s="16" t="s">
        <v>77</v>
      </c>
      <c r="X102" s="20" t="e">
        <f>SUM(#REF!)</f>
        <v>#REF!</v>
      </c>
      <c r="Y102" s="21" t="e">
        <f>#REF!-X102</f>
        <v>#REF!</v>
      </c>
      <c r="Z102" s="21">
        <v>1600000</v>
      </c>
      <c r="AA102" s="21" t="e">
        <f t="shared" si="37"/>
        <v>#REF!</v>
      </c>
      <c r="AB102" s="21">
        <v>1600000</v>
      </c>
      <c r="AC102" s="21">
        <v>1600000</v>
      </c>
      <c r="AD102" s="21">
        <v>730000</v>
      </c>
      <c r="AE102" s="20" t="e">
        <f t="shared" si="38"/>
        <v>#REF!</v>
      </c>
      <c r="AF102" s="29">
        <v>41954</v>
      </c>
      <c r="AG102" s="29"/>
      <c r="AH102" s="29">
        <v>42319</v>
      </c>
      <c r="AI102" s="29">
        <v>42370</v>
      </c>
      <c r="AJ102" s="29"/>
      <c r="AK102" s="29">
        <v>43101</v>
      </c>
      <c r="AL102" s="29" t="s">
        <v>78</v>
      </c>
      <c r="AM102" s="29"/>
      <c r="AN102" s="32" t="s">
        <v>1178</v>
      </c>
      <c r="AO102" s="29">
        <v>42036</v>
      </c>
      <c r="AP102" s="16" t="s">
        <v>80</v>
      </c>
      <c r="AQ102" s="29">
        <v>42401</v>
      </c>
      <c r="AR102" s="16"/>
      <c r="AS102" s="32"/>
      <c r="AT102" s="22" t="s">
        <v>135</v>
      </c>
      <c r="AU102" s="22">
        <v>2010</v>
      </c>
      <c r="AV102" s="22" t="s">
        <v>899</v>
      </c>
      <c r="AW102" s="33" t="s">
        <v>1179</v>
      </c>
      <c r="AX102" s="22" t="s">
        <v>490</v>
      </c>
      <c r="AY102" s="22" t="s">
        <v>138</v>
      </c>
      <c r="AZ102" s="22"/>
      <c r="BA102" s="22"/>
      <c r="BB102" s="22" t="str">
        <f t="shared" si="31"/>
        <v>Thạc sĩ, Bác sĩ nội trú - Nội khoa</v>
      </c>
      <c r="BC102" s="22" t="str">
        <f t="shared" si="32"/>
        <v>Thạc sĩ</v>
      </c>
      <c r="BD102" s="22" t="s">
        <v>122</v>
      </c>
      <c r="BE102" s="35" t="s">
        <v>1180</v>
      </c>
      <c r="BF102" s="34">
        <v>41888</v>
      </c>
      <c r="BG102" s="22" t="s">
        <v>1181</v>
      </c>
      <c r="BH102" s="22" t="s">
        <v>160</v>
      </c>
      <c r="BI102" s="22" t="s">
        <v>904</v>
      </c>
      <c r="BJ102" s="16"/>
      <c r="BK102" s="16"/>
      <c r="BL102" s="16"/>
      <c r="BM102" s="16"/>
      <c r="BN102" s="22" t="s">
        <v>763</v>
      </c>
      <c r="BO102" s="47" t="s">
        <v>1069</v>
      </c>
      <c r="BP102" s="30" t="s">
        <v>145</v>
      </c>
    </row>
    <row r="103" spans="1:248" ht="29.25" customHeight="1">
      <c r="A103" s="14">
        <f t="shared" si="26"/>
        <v>100</v>
      </c>
      <c r="B103" s="16">
        <v>4</v>
      </c>
      <c r="C103" s="136" t="s">
        <v>1182</v>
      </c>
      <c r="D103" s="16">
        <v>22</v>
      </c>
      <c r="E103" s="16">
        <v>9</v>
      </c>
      <c r="F103" s="16">
        <v>1985</v>
      </c>
      <c r="G103" s="16">
        <f t="shared" si="39"/>
        <v>33</v>
      </c>
      <c r="H103" s="16">
        <v>1</v>
      </c>
      <c r="I103" s="32" t="s">
        <v>1183</v>
      </c>
      <c r="J103" s="32" t="s">
        <v>1184</v>
      </c>
      <c r="K103" s="16">
        <v>15</v>
      </c>
      <c r="L103" s="16">
        <v>3</v>
      </c>
      <c r="M103" s="16">
        <v>2000</v>
      </c>
      <c r="N103" s="16" t="s">
        <v>1085</v>
      </c>
      <c r="O103" s="16" t="s">
        <v>1185</v>
      </c>
      <c r="P103" s="16" t="s">
        <v>1085</v>
      </c>
      <c r="Q103" s="152" t="s">
        <v>1157</v>
      </c>
      <c r="R103" s="33" t="s">
        <v>1186</v>
      </c>
      <c r="S103" s="16" t="s">
        <v>151</v>
      </c>
      <c r="T103" s="16" t="s">
        <v>118</v>
      </c>
      <c r="U103" s="16">
        <v>66</v>
      </c>
      <c r="V103" s="29">
        <v>41954</v>
      </c>
      <c r="W103" s="16" t="s">
        <v>77</v>
      </c>
      <c r="X103" s="20" t="e">
        <f>SUM(#REF!)</f>
        <v>#REF!</v>
      </c>
      <c r="Y103" s="21" t="e">
        <f>#REF!-X103</f>
        <v>#REF!</v>
      </c>
      <c r="Z103" s="21">
        <v>1600000</v>
      </c>
      <c r="AA103" s="21" t="e">
        <f t="shared" si="37"/>
        <v>#REF!</v>
      </c>
      <c r="AB103" s="21">
        <v>1600000</v>
      </c>
      <c r="AC103" s="21">
        <v>1600000</v>
      </c>
      <c r="AD103" s="21">
        <v>730000</v>
      </c>
      <c r="AE103" s="20" t="e">
        <f t="shared" si="38"/>
        <v>#REF!</v>
      </c>
      <c r="AF103" s="29">
        <v>41954</v>
      </c>
      <c r="AG103" s="29"/>
      <c r="AH103" s="29">
        <v>42319</v>
      </c>
      <c r="AI103" s="29">
        <v>42370</v>
      </c>
      <c r="AJ103" s="29"/>
      <c r="AK103" s="29">
        <v>43101</v>
      </c>
      <c r="AL103" s="29" t="s">
        <v>78</v>
      </c>
      <c r="AM103" s="29"/>
      <c r="AN103" s="32" t="s">
        <v>1187</v>
      </c>
      <c r="AO103" s="29">
        <v>42186</v>
      </c>
      <c r="AP103" s="16" t="s">
        <v>80</v>
      </c>
      <c r="AQ103" s="29">
        <v>42095</v>
      </c>
      <c r="AR103" s="16"/>
      <c r="AS103" s="32"/>
      <c r="AT103" s="22" t="s">
        <v>101</v>
      </c>
      <c r="AU103" s="22">
        <v>2009</v>
      </c>
      <c r="AV103" s="22" t="s">
        <v>1188</v>
      </c>
      <c r="AW103" s="33" t="s">
        <v>1189</v>
      </c>
      <c r="AX103" s="22" t="s">
        <v>104</v>
      </c>
      <c r="AY103" s="22" t="s">
        <v>138</v>
      </c>
      <c r="AZ103" s="22" t="s">
        <v>515</v>
      </c>
      <c r="BA103" s="22" t="s">
        <v>1190</v>
      </c>
      <c r="BB103" s="22" t="str">
        <f t="shared" si="31"/>
        <v>Thạc sĩ, Bác sĩ - Nội khoa</v>
      </c>
      <c r="BC103" s="22" t="str">
        <f t="shared" si="32"/>
        <v>Thạc sĩ</v>
      </c>
      <c r="BD103" s="22" t="s">
        <v>122</v>
      </c>
      <c r="BE103" s="35" t="s">
        <v>1191</v>
      </c>
      <c r="BF103" s="34">
        <v>41851</v>
      </c>
      <c r="BG103" s="22" t="s">
        <v>84</v>
      </c>
      <c r="BH103" s="22" t="s">
        <v>160</v>
      </c>
      <c r="BI103" s="22" t="s">
        <v>143</v>
      </c>
      <c r="BJ103" s="16"/>
      <c r="BK103" s="16"/>
      <c r="BL103" s="16"/>
      <c r="BM103" s="16"/>
      <c r="BN103" s="22" t="s">
        <v>763</v>
      </c>
      <c r="BO103" s="47" t="s">
        <v>1069</v>
      </c>
      <c r="BP103" s="30" t="s">
        <v>145</v>
      </c>
    </row>
    <row r="104" spans="1:248" ht="25.5">
      <c r="A104" s="14">
        <f t="shared" si="26"/>
        <v>101</v>
      </c>
      <c r="B104" s="16">
        <v>5</v>
      </c>
      <c r="C104" s="175" t="s">
        <v>1192</v>
      </c>
      <c r="D104" s="16">
        <v>26</v>
      </c>
      <c r="E104" s="16">
        <v>3</v>
      </c>
      <c r="F104" s="16">
        <v>1989</v>
      </c>
      <c r="G104" s="16">
        <f t="shared" si="39"/>
        <v>29</v>
      </c>
      <c r="H104" s="16">
        <v>1</v>
      </c>
      <c r="I104" s="40" t="s">
        <v>1193</v>
      </c>
      <c r="J104" s="40" t="s">
        <v>1194</v>
      </c>
      <c r="K104" s="16">
        <v>1</v>
      </c>
      <c r="L104" s="16">
        <v>12</v>
      </c>
      <c r="M104" s="16">
        <v>2004</v>
      </c>
      <c r="N104" s="22" t="s">
        <v>524</v>
      </c>
      <c r="O104" s="22" t="s">
        <v>1195</v>
      </c>
      <c r="P104" s="22" t="s">
        <v>425</v>
      </c>
      <c r="Q104" s="152" t="s">
        <v>1157</v>
      </c>
      <c r="R104" s="33" t="s">
        <v>209</v>
      </c>
      <c r="S104" s="16" t="s">
        <v>151</v>
      </c>
      <c r="T104" s="16" t="s">
        <v>168</v>
      </c>
      <c r="U104" s="16">
        <v>544</v>
      </c>
      <c r="V104" s="29">
        <v>42970</v>
      </c>
      <c r="W104" s="16" t="s">
        <v>210</v>
      </c>
      <c r="X104" s="20" t="e">
        <f>SUM(#REF!)</f>
        <v>#REF!</v>
      </c>
      <c r="Y104" s="21" t="e">
        <f>#REF!-X104</f>
        <v>#REF!</v>
      </c>
      <c r="Z104" s="21">
        <v>1500000</v>
      </c>
      <c r="AA104" s="21" t="e">
        <f t="shared" si="37"/>
        <v>#REF!</v>
      </c>
      <c r="AB104" s="21">
        <v>1500000</v>
      </c>
      <c r="AC104" s="21">
        <v>1500000</v>
      </c>
      <c r="AD104" s="21">
        <v>730000</v>
      </c>
      <c r="AE104" s="20" t="e">
        <f t="shared" si="38"/>
        <v>#REF!</v>
      </c>
      <c r="AF104" s="29">
        <v>42970</v>
      </c>
      <c r="AG104" s="29"/>
      <c r="AH104" s="29"/>
      <c r="AI104" s="29"/>
      <c r="AJ104" s="29">
        <v>43031</v>
      </c>
      <c r="AK104" s="29">
        <v>43405</v>
      </c>
      <c r="AL104" s="29"/>
      <c r="AM104" s="29">
        <v>44135</v>
      </c>
      <c r="AN104" s="32"/>
      <c r="AO104" s="29">
        <v>43040</v>
      </c>
      <c r="AP104" s="16"/>
      <c r="AQ104" s="29">
        <v>43040</v>
      </c>
      <c r="AR104" s="16"/>
      <c r="AS104" s="32"/>
      <c r="AT104" s="22" t="s">
        <v>239</v>
      </c>
      <c r="AU104" s="22">
        <v>2013</v>
      </c>
      <c r="AV104" s="22" t="s">
        <v>525</v>
      </c>
      <c r="AW104" s="33" t="s">
        <v>1196</v>
      </c>
      <c r="AX104" s="22" t="s">
        <v>226</v>
      </c>
      <c r="AY104" s="22" t="s">
        <v>138</v>
      </c>
      <c r="AZ104" s="22" t="s">
        <v>1197</v>
      </c>
      <c r="BA104" s="22" t="s">
        <v>1198</v>
      </c>
      <c r="BB104" s="22" t="str">
        <f t="shared" si="31"/>
        <v>Bác sĩ Y đa khoa</v>
      </c>
      <c r="BC104" s="22" t="str">
        <f t="shared" si="32"/>
        <v>BS.ĐH</v>
      </c>
      <c r="BD104" s="22" t="s">
        <v>141</v>
      </c>
      <c r="BE104" s="35" t="s">
        <v>1199</v>
      </c>
      <c r="BF104" s="34">
        <v>42996</v>
      </c>
      <c r="BG104" s="22" t="s">
        <v>1200</v>
      </c>
      <c r="BH104" s="22" t="s">
        <v>85</v>
      </c>
      <c r="BI104" s="22" t="s">
        <v>734</v>
      </c>
      <c r="BJ104" s="16"/>
      <c r="BK104" s="16"/>
      <c r="BL104" s="16"/>
      <c r="BM104" s="16"/>
      <c r="BN104" s="22" t="s">
        <v>316</v>
      </c>
      <c r="BO104" s="36" t="s">
        <v>216</v>
      </c>
      <c r="BP104" s="30" t="s">
        <v>145</v>
      </c>
    </row>
    <row r="105" spans="1:248" ht="38.25">
      <c r="A105" s="14">
        <f t="shared" si="26"/>
        <v>102</v>
      </c>
      <c r="B105" s="16">
        <v>7</v>
      </c>
      <c r="C105" s="257" t="s">
        <v>1201</v>
      </c>
      <c r="D105" s="14">
        <v>10</v>
      </c>
      <c r="E105" s="14">
        <v>9</v>
      </c>
      <c r="F105" s="14">
        <v>1985</v>
      </c>
      <c r="G105" s="16">
        <f t="shared" si="39"/>
        <v>33</v>
      </c>
      <c r="H105" s="16">
        <v>1</v>
      </c>
      <c r="I105" s="100" t="s">
        <v>1202</v>
      </c>
      <c r="J105" s="100" t="s">
        <v>1203</v>
      </c>
      <c r="K105" s="14">
        <v>13</v>
      </c>
      <c r="L105" s="14">
        <v>12</v>
      </c>
      <c r="M105" s="14">
        <v>2005</v>
      </c>
      <c r="N105" s="18" t="s">
        <v>70</v>
      </c>
      <c r="O105" s="18" t="s">
        <v>1204</v>
      </c>
      <c r="P105" s="18" t="s">
        <v>70</v>
      </c>
      <c r="Q105" s="253" t="s">
        <v>1157</v>
      </c>
      <c r="R105" s="14" t="s">
        <v>769</v>
      </c>
      <c r="S105" s="14" t="s">
        <v>280</v>
      </c>
      <c r="T105" s="14" t="s">
        <v>131</v>
      </c>
      <c r="U105" s="14">
        <v>428</v>
      </c>
      <c r="V105" s="19">
        <v>42832</v>
      </c>
      <c r="W105" s="100" t="s">
        <v>210</v>
      </c>
      <c r="X105" s="20" t="e">
        <f>SUM(#REF!)</f>
        <v>#REF!</v>
      </c>
      <c r="Y105" s="21" t="e">
        <f>#REF!-X105</f>
        <v>#REF!</v>
      </c>
      <c r="Z105" s="21">
        <v>2000000</v>
      </c>
      <c r="AA105" s="21" t="e">
        <f t="shared" si="37"/>
        <v>#REF!</v>
      </c>
      <c r="AB105" s="21"/>
      <c r="AC105" s="21"/>
      <c r="AD105" s="21"/>
      <c r="AE105" s="20" t="e">
        <f t="shared" si="38"/>
        <v>#REF!</v>
      </c>
      <c r="AF105" s="19">
        <v>42832</v>
      </c>
      <c r="AG105" s="18"/>
      <c r="AH105" s="18"/>
      <c r="AI105" s="14"/>
      <c r="AJ105" s="19">
        <v>42893</v>
      </c>
      <c r="AK105" s="19">
        <v>43258</v>
      </c>
      <c r="AL105" s="18"/>
      <c r="AM105" s="19">
        <v>43982</v>
      </c>
      <c r="AN105" s="18"/>
      <c r="AO105" s="100" t="s">
        <v>1205</v>
      </c>
      <c r="AP105" s="100"/>
      <c r="AQ105" s="19">
        <v>42893</v>
      </c>
      <c r="AR105" s="14"/>
      <c r="AS105" s="14"/>
      <c r="AT105" s="18" t="s">
        <v>211</v>
      </c>
      <c r="AU105" s="18">
        <v>2012</v>
      </c>
      <c r="AV105" s="18" t="s">
        <v>531</v>
      </c>
      <c r="AW105" s="18" t="s">
        <v>1206</v>
      </c>
      <c r="AX105" s="22"/>
      <c r="AY105" s="22"/>
      <c r="AZ105" s="14"/>
      <c r="BA105" s="14"/>
      <c r="BB105" s="22" t="str">
        <f t="shared" si="31"/>
        <v xml:space="preserve">Cử nhân điều dưỡng </v>
      </c>
      <c r="BC105" s="22" t="str">
        <f t="shared" si="32"/>
        <v>ĐH</v>
      </c>
      <c r="BD105" s="22" t="s">
        <v>287</v>
      </c>
      <c r="BE105" s="100" t="s">
        <v>1207</v>
      </c>
      <c r="BF105" s="100" t="s">
        <v>1208</v>
      </c>
      <c r="BG105" s="18" t="s">
        <v>84</v>
      </c>
      <c r="BH105" s="14" t="s">
        <v>160</v>
      </c>
      <c r="BI105" s="18" t="s">
        <v>289</v>
      </c>
      <c r="BJ105" s="18"/>
      <c r="BK105" s="18"/>
      <c r="BL105" s="18"/>
      <c r="BM105" s="18" t="s">
        <v>80</v>
      </c>
      <c r="BN105" s="22" t="s">
        <v>89</v>
      </c>
      <c r="BO105" s="91" t="s">
        <v>1209</v>
      </c>
      <c r="BP105" s="24"/>
    </row>
    <row r="106" spans="1:248" ht="27.75" customHeight="1">
      <c r="A106" s="14">
        <f t="shared" si="26"/>
        <v>103</v>
      </c>
      <c r="B106" s="14">
        <v>1</v>
      </c>
      <c r="C106" s="206" t="s">
        <v>1215</v>
      </c>
      <c r="D106" s="14">
        <v>27</v>
      </c>
      <c r="E106" s="14">
        <v>6</v>
      </c>
      <c r="F106" s="14">
        <v>1981</v>
      </c>
      <c r="G106" s="16">
        <f t="shared" ref="G106:G117" si="40">$G$2-F106</f>
        <v>37</v>
      </c>
      <c r="H106" s="16">
        <v>0</v>
      </c>
      <c r="I106" s="17" t="s">
        <v>1216</v>
      </c>
      <c r="J106" s="17">
        <v>271552142</v>
      </c>
      <c r="K106" s="14">
        <v>11</v>
      </c>
      <c r="L106" s="14">
        <v>3</v>
      </c>
      <c r="M106" s="14">
        <v>1999</v>
      </c>
      <c r="N106" s="14" t="s">
        <v>320</v>
      </c>
      <c r="O106" s="14" t="s">
        <v>1217</v>
      </c>
      <c r="P106" s="14" t="s">
        <v>320</v>
      </c>
      <c r="Q106" s="251" t="s">
        <v>1218</v>
      </c>
      <c r="R106" s="28" t="s">
        <v>476</v>
      </c>
      <c r="S106" s="14" t="s">
        <v>352</v>
      </c>
      <c r="T106" s="14" t="s">
        <v>152</v>
      </c>
      <c r="U106" s="14">
        <v>438</v>
      </c>
      <c r="V106" s="19">
        <v>42850</v>
      </c>
      <c r="W106" s="14" t="s">
        <v>210</v>
      </c>
      <c r="X106" s="20" t="e">
        <f>SUM(#REF!)</f>
        <v>#REF!</v>
      </c>
      <c r="Y106" s="21" t="e">
        <f>#REF!-X106</f>
        <v>#REF!</v>
      </c>
      <c r="Z106" s="21">
        <v>3000000</v>
      </c>
      <c r="AA106" s="21" t="e">
        <f t="shared" ref="AA106:AA112" si="41">Y106-Z106-AB106-AC106-AD106</f>
        <v>#REF!</v>
      </c>
      <c r="AB106" s="21">
        <v>3000000</v>
      </c>
      <c r="AC106" s="21">
        <v>3000000</v>
      </c>
      <c r="AD106" s="21">
        <v>730000</v>
      </c>
      <c r="AE106" s="20" t="e">
        <f t="shared" si="38"/>
        <v>#REF!</v>
      </c>
      <c r="AF106" s="19">
        <v>42911</v>
      </c>
      <c r="AG106" s="19"/>
      <c r="AH106" s="19"/>
      <c r="AI106" s="19"/>
      <c r="AJ106" s="19">
        <v>42911</v>
      </c>
      <c r="AK106" s="19">
        <v>43276</v>
      </c>
      <c r="AL106" s="19"/>
      <c r="AM106" s="19">
        <v>44012</v>
      </c>
      <c r="AN106" s="17"/>
      <c r="AO106" s="19">
        <v>42917</v>
      </c>
      <c r="AP106" s="14"/>
      <c r="AQ106" s="19">
        <v>42917</v>
      </c>
      <c r="AR106" s="14"/>
      <c r="AS106" s="17"/>
      <c r="AT106" s="18" t="s">
        <v>239</v>
      </c>
      <c r="AU106" s="18">
        <v>2009</v>
      </c>
      <c r="AV106" s="18" t="s">
        <v>262</v>
      </c>
      <c r="AW106" s="28" t="s">
        <v>1219</v>
      </c>
      <c r="AX106" s="16" t="s">
        <v>138</v>
      </c>
      <c r="AY106" s="16" t="s">
        <v>138</v>
      </c>
      <c r="AZ106" s="18" t="s">
        <v>1220</v>
      </c>
      <c r="BA106" s="18" t="s">
        <v>1221</v>
      </c>
      <c r="BB106" s="22" t="str">
        <f t="shared" si="31"/>
        <v>Bác sĩ chuyên khoa cấp I - Nội tổng quát</v>
      </c>
      <c r="BC106" s="22" t="str">
        <f t="shared" si="32"/>
        <v>CKI</v>
      </c>
      <c r="BD106" s="18" t="s">
        <v>158</v>
      </c>
      <c r="BE106" s="27" t="s">
        <v>1222</v>
      </c>
      <c r="BF106" s="25">
        <v>41733</v>
      </c>
      <c r="BG106" s="18" t="s">
        <v>786</v>
      </c>
      <c r="BH106" s="18" t="s">
        <v>160</v>
      </c>
      <c r="BI106" s="18" t="s">
        <v>143</v>
      </c>
      <c r="BJ106" s="14"/>
      <c r="BK106" s="14" t="s">
        <v>88</v>
      </c>
      <c r="BL106" s="14"/>
      <c r="BM106" s="14"/>
      <c r="BN106" s="22" t="s">
        <v>89</v>
      </c>
      <c r="BO106" s="23" t="s">
        <v>216</v>
      </c>
      <c r="BP106" s="30" t="s">
        <v>145</v>
      </c>
    </row>
    <row r="107" spans="1:248" ht="27.75" customHeight="1">
      <c r="A107" s="14">
        <f t="shared" si="26"/>
        <v>104</v>
      </c>
      <c r="B107" s="16">
        <v>2</v>
      </c>
      <c r="C107" s="136" t="s">
        <v>1223</v>
      </c>
      <c r="D107" s="16">
        <v>3</v>
      </c>
      <c r="E107" s="16">
        <v>5</v>
      </c>
      <c r="F107" s="16">
        <v>1985</v>
      </c>
      <c r="G107" s="16">
        <f t="shared" si="40"/>
        <v>33</v>
      </c>
      <c r="H107" s="16">
        <v>0</v>
      </c>
      <c r="I107" s="32" t="s">
        <v>1224</v>
      </c>
      <c r="J107" s="32" t="s">
        <v>1225</v>
      </c>
      <c r="K107" s="16">
        <v>13</v>
      </c>
      <c r="L107" s="16">
        <v>5</v>
      </c>
      <c r="M107" s="16">
        <v>2013</v>
      </c>
      <c r="N107" s="16" t="s">
        <v>70</v>
      </c>
      <c r="O107" s="16" t="s">
        <v>1226</v>
      </c>
      <c r="P107" s="16" t="s">
        <v>70</v>
      </c>
      <c r="Q107" s="150" t="s">
        <v>1218</v>
      </c>
      <c r="R107" s="33" t="s">
        <v>150</v>
      </c>
      <c r="S107" s="16" t="s">
        <v>151</v>
      </c>
      <c r="T107" s="22" t="s">
        <v>152</v>
      </c>
      <c r="U107" s="16" t="s">
        <v>1227</v>
      </c>
      <c r="V107" s="29">
        <v>42570</v>
      </c>
      <c r="W107" s="16" t="s">
        <v>210</v>
      </c>
      <c r="X107" s="20" t="e">
        <f>SUM(#REF!)</f>
        <v>#REF!</v>
      </c>
      <c r="Y107" s="21" t="e">
        <f>#REF!-X107</f>
        <v>#REF!</v>
      </c>
      <c r="Z107" s="21">
        <v>1600000</v>
      </c>
      <c r="AA107" s="21" t="e">
        <f t="shared" si="41"/>
        <v>#REF!</v>
      </c>
      <c r="AB107" s="21">
        <v>1600000</v>
      </c>
      <c r="AC107" s="21">
        <v>1600000</v>
      </c>
      <c r="AD107" s="21">
        <v>730000</v>
      </c>
      <c r="AE107" s="20" t="e">
        <f t="shared" si="38"/>
        <v>#REF!</v>
      </c>
      <c r="AF107" s="29">
        <v>42570</v>
      </c>
      <c r="AG107" s="34"/>
      <c r="AH107" s="29"/>
      <c r="AI107" s="29">
        <v>42632</v>
      </c>
      <c r="AJ107" s="29">
        <v>42997</v>
      </c>
      <c r="AK107" s="29"/>
      <c r="AL107" s="29">
        <v>43738</v>
      </c>
      <c r="AM107" s="29"/>
      <c r="AN107" s="32" t="s">
        <v>1228</v>
      </c>
      <c r="AO107" s="29">
        <v>42644</v>
      </c>
      <c r="AP107" s="16" t="s">
        <v>80</v>
      </c>
      <c r="AQ107" s="29">
        <v>42644</v>
      </c>
      <c r="AR107" s="16"/>
      <c r="AS107" s="32"/>
      <c r="AT107" s="22" t="s">
        <v>211</v>
      </c>
      <c r="AU107" s="22">
        <v>2011</v>
      </c>
      <c r="AV107" s="22" t="s">
        <v>186</v>
      </c>
      <c r="AW107" s="33" t="s">
        <v>1229</v>
      </c>
      <c r="AX107" s="18" t="s">
        <v>1230</v>
      </c>
      <c r="AY107" s="18"/>
      <c r="AZ107" s="22"/>
      <c r="BA107" s="22"/>
      <c r="BB107" s="22" t="str">
        <f t="shared" si="31"/>
        <v>Bác sĩ chuyên khoa cấp I - Da liễu</v>
      </c>
      <c r="BC107" s="22" t="str">
        <f t="shared" si="32"/>
        <v>CKI</v>
      </c>
      <c r="BD107" s="22" t="s">
        <v>158</v>
      </c>
      <c r="BE107" s="35" t="s">
        <v>1231</v>
      </c>
      <c r="BF107" s="34" t="s">
        <v>1232</v>
      </c>
      <c r="BG107" s="22" t="s">
        <v>84</v>
      </c>
      <c r="BH107" s="22" t="s">
        <v>1233</v>
      </c>
      <c r="BI107" s="22" t="s">
        <v>1234</v>
      </c>
      <c r="BJ107" s="16"/>
      <c r="BK107" s="16"/>
      <c r="BL107" s="16"/>
      <c r="BM107" s="16"/>
      <c r="BN107" s="22" t="s">
        <v>203</v>
      </c>
      <c r="BO107" s="47" t="s">
        <v>1235</v>
      </c>
      <c r="BP107" s="30" t="s">
        <v>145</v>
      </c>
    </row>
    <row r="108" spans="1:248" ht="27.75" customHeight="1">
      <c r="A108" s="14">
        <f t="shared" si="26"/>
        <v>105</v>
      </c>
      <c r="B108" s="16">
        <v>3</v>
      </c>
      <c r="C108" s="136" t="s">
        <v>1236</v>
      </c>
      <c r="D108" s="16">
        <v>14</v>
      </c>
      <c r="E108" s="16">
        <v>4</v>
      </c>
      <c r="F108" s="16">
        <v>1959</v>
      </c>
      <c r="G108" s="16">
        <f t="shared" si="40"/>
        <v>59</v>
      </c>
      <c r="H108" s="16">
        <v>1</v>
      </c>
      <c r="I108" s="32" t="s">
        <v>1237</v>
      </c>
      <c r="J108" s="32" t="s">
        <v>1238</v>
      </c>
      <c r="K108" s="16">
        <v>12</v>
      </c>
      <c r="L108" s="16">
        <v>11</v>
      </c>
      <c r="M108" s="16">
        <v>2009</v>
      </c>
      <c r="N108" s="16" t="s">
        <v>70</v>
      </c>
      <c r="O108" s="16" t="s">
        <v>1239</v>
      </c>
      <c r="P108" s="16" t="s">
        <v>70</v>
      </c>
      <c r="Q108" s="150" t="s">
        <v>1218</v>
      </c>
      <c r="R108" s="33" t="s">
        <v>402</v>
      </c>
      <c r="S108" s="16" t="s">
        <v>151</v>
      </c>
      <c r="T108" s="22" t="s">
        <v>152</v>
      </c>
      <c r="U108" s="16">
        <v>68</v>
      </c>
      <c r="V108" s="29">
        <v>41967</v>
      </c>
      <c r="W108" s="16" t="s">
        <v>77</v>
      </c>
      <c r="X108" s="20" t="e">
        <f>SUM(#REF!)</f>
        <v>#REF!</v>
      </c>
      <c r="Y108" s="21" t="e">
        <f>#REF!-X108</f>
        <v>#REF!</v>
      </c>
      <c r="Z108" s="21">
        <v>1600000</v>
      </c>
      <c r="AA108" s="21" t="e">
        <f t="shared" si="41"/>
        <v>#REF!</v>
      </c>
      <c r="AB108" s="21">
        <v>1600000</v>
      </c>
      <c r="AC108" s="21">
        <v>1600000</v>
      </c>
      <c r="AD108" s="21">
        <v>730000</v>
      </c>
      <c r="AE108" s="20" t="e">
        <f t="shared" si="38"/>
        <v>#REF!</v>
      </c>
      <c r="AF108" s="29">
        <v>41967</v>
      </c>
      <c r="AG108" s="29"/>
      <c r="AH108" s="29">
        <v>42332</v>
      </c>
      <c r="AI108" s="29">
        <v>42370</v>
      </c>
      <c r="AJ108" s="29"/>
      <c r="AK108" s="29">
        <v>43101</v>
      </c>
      <c r="AL108" s="29" t="s">
        <v>78</v>
      </c>
      <c r="AM108" s="29"/>
      <c r="AN108" s="32" t="s">
        <v>1240</v>
      </c>
      <c r="AO108" s="29">
        <v>42064</v>
      </c>
      <c r="AP108" s="16" t="s">
        <v>80</v>
      </c>
      <c r="AQ108" s="29">
        <v>42583</v>
      </c>
      <c r="AR108" s="16"/>
      <c r="AS108" s="32"/>
      <c r="AT108" s="22" t="s">
        <v>101</v>
      </c>
      <c r="AU108" s="22">
        <v>2007</v>
      </c>
      <c r="AV108" s="22" t="s">
        <v>899</v>
      </c>
      <c r="AW108" s="33" t="s">
        <v>1241</v>
      </c>
      <c r="AX108" s="22"/>
      <c r="AY108" s="22"/>
      <c r="AZ108" s="22" t="s">
        <v>1242</v>
      </c>
      <c r="BA108" s="22" t="s">
        <v>535</v>
      </c>
      <c r="BB108" s="22" t="str">
        <f t="shared" si="31"/>
        <v>Bác sĩ chuyên khoa cấp I - Nội khoa</v>
      </c>
      <c r="BC108" s="22" t="str">
        <f t="shared" si="32"/>
        <v>CKI</v>
      </c>
      <c r="BD108" s="22" t="s">
        <v>158</v>
      </c>
      <c r="BE108" s="35" t="s">
        <v>1243</v>
      </c>
      <c r="BF108" s="34">
        <v>42573</v>
      </c>
      <c r="BG108" s="22" t="s">
        <v>84</v>
      </c>
      <c r="BH108" s="22" t="s">
        <v>85</v>
      </c>
      <c r="BI108" s="22" t="s">
        <v>143</v>
      </c>
      <c r="BJ108" s="16"/>
      <c r="BK108" s="16"/>
      <c r="BL108" s="16"/>
      <c r="BM108" s="16"/>
      <c r="BN108" s="22" t="s">
        <v>191</v>
      </c>
      <c r="BO108" s="36"/>
      <c r="BP108" s="30" t="s">
        <v>145</v>
      </c>
    </row>
    <row r="109" spans="1:248" ht="27.75" customHeight="1">
      <c r="A109" s="14">
        <f t="shared" si="26"/>
        <v>106</v>
      </c>
      <c r="B109" s="16">
        <v>4</v>
      </c>
      <c r="C109" s="175" t="s">
        <v>1244</v>
      </c>
      <c r="D109" s="16">
        <v>20</v>
      </c>
      <c r="E109" s="16">
        <v>10</v>
      </c>
      <c r="F109" s="16">
        <v>1987</v>
      </c>
      <c r="G109" s="16">
        <f t="shared" si="40"/>
        <v>31</v>
      </c>
      <c r="H109" s="16">
        <v>0</v>
      </c>
      <c r="I109" s="40" t="s">
        <v>1245</v>
      </c>
      <c r="J109" s="40" t="s">
        <v>1246</v>
      </c>
      <c r="K109" s="16">
        <v>3</v>
      </c>
      <c r="L109" s="16">
        <v>3</v>
      </c>
      <c r="M109" s="16">
        <v>2016</v>
      </c>
      <c r="N109" s="22" t="s">
        <v>70</v>
      </c>
      <c r="O109" s="22" t="s">
        <v>1247</v>
      </c>
      <c r="P109" s="22" t="s">
        <v>70</v>
      </c>
      <c r="Q109" s="150" t="s">
        <v>1218</v>
      </c>
      <c r="R109" s="16" t="s">
        <v>1248</v>
      </c>
      <c r="S109" s="16" t="s">
        <v>151</v>
      </c>
      <c r="T109" s="16" t="s">
        <v>118</v>
      </c>
      <c r="U109" s="16" t="s">
        <v>1249</v>
      </c>
      <c r="V109" s="29">
        <v>43008</v>
      </c>
      <c r="W109" s="16" t="s">
        <v>238</v>
      </c>
      <c r="X109" s="20" t="e">
        <f>SUM(#REF!)</f>
        <v>#REF!</v>
      </c>
      <c r="Y109" s="21" t="e">
        <f>#REF!-X109</f>
        <v>#REF!</v>
      </c>
      <c r="Z109" s="21">
        <v>1600000</v>
      </c>
      <c r="AA109" s="21" t="e">
        <f t="shared" si="41"/>
        <v>#REF!</v>
      </c>
      <c r="AB109" s="21">
        <v>1600000</v>
      </c>
      <c r="AC109" s="21">
        <v>1600000</v>
      </c>
      <c r="AD109" s="21">
        <v>730000</v>
      </c>
      <c r="AE109" s="20" t="e">
        <f t="shared" si="38"/>
        <v>#REF!</v>
      </c>
      <c r="AF109" s="29">
        <v>43008</v>
      </c>
      <c r="AG109" s="29"/>
      <c r="AH109" s="29"/>
      <c r="AI109" s="29"/>
      <c r="AJ109" s="29">
        <v>43070</v>
      </c>
      <c r="AK109" s="29">
        <v>43435</v>
      </c>
      <c r="AL109" s="22"/>
      <c r="AM109" s="29"/>
      <c r="AN109" s="32"/>
      <c r="AO109" s="29">
        <v>43070</v>
      </c>
      <c r="AP109" s="16"/>
      <c r="AQ109" s="29">
        <v>43070</v>
      </c>
      <c r="AR109" s="16"/>
      <c r="AS109" s="32"/>
      <c r="AT109" s="22" t="s">
        <v>239</v>
      </c>
      <c r="AU109" s="22">
        <v>2016</v>
      </c>
      <c r="AV109" s="62" t="s">
        <v>525</v>
      </c>
      <c r="AW109" s="33"/>
      <c r="AX109" s="33"/>
      <c r="AY109" s="33"/>
      <c r="AZ109" s="62" t="s">
        <v>1250</v>
      </c>
      <c r="BA109" s="33" t="s">
        <v>1251</v>
      </c>
      <c r="BB109" s="22" t="str">
        <f t="shared" si="31"/>
        <v>Thạc sĩ bác sĩ - Nội khoa</v>
      </c>
      <c r="BC109" s="22" t="str">
        <f t="shared" si="32"/>
        <v>Thạc sĩ</v>
      </c>
      <c r="BD109" s="29" t="s">
        <v>122</v>
      </c>
      <c r="BE109" s="35" t="s">
        <v>1252</v>
      </c>
      <c r="BF109" s="29">
        <v>41997</v>
      </c>
      <c r="BG109" s="22" t="s">
        <v>84</v>
      </c>
      <c r="BH109" s="22" t="s">
        <v>160</v>
      </c>
      <c r="BI109" s="22" t="s">
        <v>143</v>
      </c>
      <c r="BJ109" s="16"/>
      <c r="BK109" s="16"/>
      <c r="BL109" s="16"/>
      <c r="BM109" s="16"/>
      <c r="BN109" s="22" t="s">
        <v>316</v>
      </c>
      <c r="BO109" s="36" t="s">
        <v>216</v>
      </c>
      <c r="BP109" s="30" t="s">
        <v>145</v>
      </c>
    </row>
    <row r="110" spans="1:248" s="106" customFormat="1" ht="27.75" customHeight="1">
      <c r="A110" s="14">
        <f t="shared" si="26"/>
        <v>107</v>
      </c>
      <c r="B110" s="16"/>
      <c r="C110" s="136" t="s">
        <v>1253</v>
      </c>
      <c r="D110" s="16">
        <v>16</v>
      </c>
      <c r="E110" s="16">
        <v>5</v>
      </c>
      <c r="F110" s="16">
        <v>1991</v>
      </c>
      <c r="G110" s="16">
        <f t="shared" si="40"/>
        <v>27</v>
      </c>
      <c r="H110" s="16">
        <v>1</v>
      </c>
      <c r="I110" s="32" t="s">
        <v>1254</v>
      </c>
      <c r="J110" s="32" t="s">
        <v>1255</v>
      </c>
      <c r="K110" s="16">
        <v>25</v>
      </c>
      <c r="L110" s="16">
        <v>8</v>
      </c>
      <c r="M110" s="16">
        <v>2012</v>
      </c>
      <c r="N110" s="16" t="s">
        <v>474</v>
      </c>
      <c r="O110" s="16" t="s">
        <v>1256</v>
      </c>
      <c r="P110" s="16" t="s">
        <v>474</v>
      </c>
      <c r="Q110" s="150" t="s">
        <v>1257</v>
      </c>
      <c r="R110" s="16" t="s">
        <v>464</v>
      </c>
      <c r="S110" s="16" t="s">
        <v>270</v>
      </c>
      <c r="T110" s="16" t="s">
        <v>168</v>
      </c>
      <c r="U110" s="16"/>
      <c r="V110" s="29">
        <v>43354</v>
      </c>
      <c r="W110" s="105" t="s">
        <v>344</v>
      </c>
      <c r="X110" s="20" t="e">
        <f>SUM(#REF!)</f>
        <v>#REF!</v>
      </c>
      <c r="Y110" s="21" t="e">
        <f>#REF!-X110</f>
        <v>#REF!</v>
      </c>
      <c r="Z110" s="21">
        <v>1500000</v>
      </c>
      <c r="AA110" s="21" t="e">
        <f t="shared" si="41"/>
        <v>#REF!</v>
      </c>
      <c r="AB110" s="21">
        <v>1500000</v>
      </c>
      <c r="AC110" s="21">
        <v>1500000</v>
      </c>
      <c r="AD110" s="21">
        <v>730000</v>
      </c>
      <c r="AE110" s="20" t="e">
        <f t="shared" si="38"/>
        <v>#REF!</v>
      </c>
      <c r="AF110" s="29">
        <v>43354</v>
      </c>
      <c r="AG110" s="29"/>
      <c r="AH110" s="29"/>
      <c r="AI110" s="29"/>
      <c r="AJ110" s="29"/>
      <c r="AK110" s="29">
        <v>43415</v>
      </c>
      <c r="AL110" s="22"/>
      <c r="AM110" s="29"/>
      <c r="AN110" s="32"/>
      <c r="AO110" s="29"/>
      <c r="AP110" s="16"/>
      <c r="AQ110" s="29"/>
      <c r="AR110" s="16"/>
      <c r="AS110" s="32"/>
      <c r="AT110" s="22" t="s">
        <v>101</v>
      </c>
      <c r="AU110" s="22">
        <v>2015</v>
      </c>
      <c r="AV110" s="22" t="s">
        <v>186</v>
      </c>
      <c r="AW110" s="22" t="s">
        <v>1258</v>
      </c>
      <c r="AX110" s="22" t="s">
        <v>104</v>
      </c>
      <c r="AY110" s="22" t="s">
        <v>104</v>
      </c>
      <c r="AZ110" s="62"/>
      <c r="BA110" s="22"/>
      <c r="BB110" s="22" t="str">
        <f t="shared" si="31"/>
        <v xml:space="preserve">Bác sĩ Y Đa khoa </v>
      </c>
      <c r="BC110" s="22" t="str">
        <f t="shared" si="32"/>
        <v>BS.ĐH</v>
      </c>
      <c r="BD110" s="22" t="s">
        <v>141</v>
      </c>
      <c r="BE110" s="35" t="s">
        <v>1259</v>
      </c>
      <c r="BF110" s="29">
        <v>43081</v>
      </c>
      <c r="BG110" s="22" t="s">
        <v>84</v>
      </c>
      <c r="BH110" s="22" t="s">
        <v>160</v>
      </c>
      <c r="BI110" s="22" t="s">
        <v>143</v>
      </c>
      <c r="BJ110" s="16"/>
      <c r="BK110" s="16"/>
      <c r="BL110" s="16"/>
      <c r="BM110" s="16"/>
      <c r="BN110" s="22"/>
      <c r="BO110" s="36"/>
      <c r="BP110" s="30" t="s">
        <v>145</v>
      </c>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row>
    <row r="111" spans="1:248" s="106" customFormat="1" ht="27.75" customHeight="1">
      <c r="A111" s="14">
        <f t="shared" si="26"/>
        <v>108</v>
      </c>
      <c r="B111" s="16"/>
      <c r="C111" s="136" t="s">
        <v>1260</v>
      </c>
      <c r="D111" s="16">
        <v>31</v>
      </c>
      <c r="E111" s="16">
        <v>8</v>
      </c>
      <c r="F111" s="16">
        <v>1991</v>
      </c>
      <c r="G111" s="16">
        <f t="shared" si="40"/>
        <v>27</v>
      </c>
      <c r="H111" s="16">
        <v>0</v>
      </c>
      <c r="I111" s="32" t="s">
        <v>1261</v>
      </c>
      <c r="J111" s="32" t="s">
        <v>1262</v>
      </c>
      <c r="K111" s="16">
        <v>28</v>
      </c>
      <c r="L111" s="16">
        <v>8</v>
      </c>
      <c r="M111" s="16">
        <v>2010</v>
      </c>
      <c r="N111" s="16" t="s">
        <v>474</v>
      </c>
      <c r="O111" s="16" t="s">
        <v>1263</v>
      </c>
      <c r="P111" s="16" t="s">
        <v>474</v>
      </c>
      <c r="Q111" s="150" t="s">
        <v>1257</v>
      </c>
      <c r="R111" s="16" t="s">
        <v>464</v>
      </c>
      <c r="S111" s="16" t="s">
        <v>270</v>
      </c>
      <c r="T111" s="16" t="s">
        <v>168</v>
      </c>
      <c r="U111" s="16"/>
      <c r="V111" s="29">
        <v>43354</v>
      </c>
      <c r="W111" s="105" t="s">
        <v>344</v>
      </c>
      <c r="X111" s="20" t="e">
        <f>SUM(#REF!)</f>
        <v>#REF!</v>
      </c>
      <c r="Y111" s="21" t="e">
        <f>#REF!-X111</f>
        <v>#REF!</v>
      </c>
      <c r="Z111" s="21">
        <v>1500000</v>
      </c>
      <c r="AA111" s="21" t="e">
        <f t="shared" si="41"/>
        <v>#REF!</v>
      </c>
      <c r="AB111" s="21">
        <v>1500000</v>
      </c>
      <c r="AC111" s="21">
        <v>1500000</v>
      </c>
      <c r="AD111" s="21">
        <v>730000</v>
      </c>
      <c r="AE111" s="20" t="e">
        <f t="shared" si="38"/>
        <v>#REF!</v>
      </c>
      <c r="AF111" s="29">
        <v>43354</v>
      </c>
      <c r="AG111" s="29"/>
      <c r="AH111" s="29"/>
      <c r="AI111" s="29"/>
      <c r="AJ111" s="29"/>
      <c r="AK111" s="29">
        <v>43415</v>
      </c>
      <c r="AL111" s="22"/>
      <c r="AM111" s="29"/>
      <c r="AN111" s="32"/>
      <c r="AO111" s="29"/>
      <c r="AP111" s="16"/>
      <c r="AQ111" s="29"/>
      <c r="AR111" s="16"/>
      <c r="AS111" s="32"/>
      <c r="AT111" s="22" t="s">
        <v>211</v>
      </c>
      <c r="AU111" s="22">
        <v>2015</v>
      </c>
      <c r="AV111" s="62" t="s">
        <v>186</v>
      </c>
      <c r="AW111" s="22" t="s">
        <v>1264</v>
      </c>
      <c r="AX111" s="22" t="s">
        <v>1265</v>
      </c>
      <c r="AY111" s="22"/>
      <c r="AZ111" s="62"/>
      <c r="BA111" s="22"/>
      <c r="BB111" s="22" t="str">
        <f t="shared" si="31"/>
        <v xml:space="preserve">Bác sĩ Y Đa khoa </v>
      </c>
      <c r="BC111" s="22" t="str">
        <f t="shared" si="32"/>
        <v>BS.ĐH</v>
      </c>
      <c r="BD111" s="22" t="s">
        <v>141</v>
      </c>
      <c r="BE111" s="35" t="s">
        <v>1266</v>
      </c>
      <c r="BF111" s="29">
        <v>43081</v>
      </c>
      <c r="BG111" s="22" t="s">
        <v>84</v>
      </c>
      <c r="BH111" s="22" t="s">
        <v>160</v>
      </c>
      <c r="BI111" s="22" t="s">
        <v>143</v>
      </c>
      <c r="BJ111" s="16"/>
      <c r="BK111" s="16"/>
      <c r="BL111" s="16"/>
      <c r="BM111" s="16"/>
      <c r="BN111" s="22"/>
      <c r="BO111" s="36"/>
      <c r="BP111" s="30" t="s">
        <v>145</v>
      </c>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row>
    <row r="112" spans="1:248" ht="27.75" customHeight="1">
      <c r="A112" s="14">
        <f t="shared" si="26"/>
        <v>109</v>
      </c>
      <c r="B112" s="16">
        <v>5</v>
      </c>
      <c r="C112" s="206" t="s">
        <v>1267</v>
      </c>
      <c r="D112" s="14">
        <v>7</v>
      </c>
      <c r="E112" s="14">
        <v>3</v>
      </c>
      <c r="F112" s="14">
        <v>1982</v>
      </c>
      <c r="G112" s="16">
        <f t="shared" si="40"/>
        <v>36</v>
      </c>
      <c r="H112" s="16">
        <v>0</v>
      </c>
      <c r="I112" s="14" t="s">
        <v>1268</v>
      </c>
      <c r="J112" s="17" t="s">
        <v>1269</v>
      </c>
      <c r="K112" s="14">
        <v>1</v>
      </c>
      <c r="L112" s="14">
        <v>3</v>
      </c>
      <c r="M112" s="14">
        <v>2000</v>
      </c>
      <c r="N112" s="14" t="s">
        <v>70</v>
      </c>
      <c r="O112" s="14" t="s">
        <v>1270</v>
      </c>
      <c r="P112" s="14" t="s">
        <v>70</v>
      </c>
      <c r="Q112" s="251" t="s">
        <v>1218</v>
      </c>
      <c r="R112" s="28" t="s">
        <v>279</v>
      </c>
      <c r="S112" s="14" t="s">
        <v>280</v>
      </c>
      <c r="T112" s="14" t="s">
        <v>131</v>
      </c>
      <c r="U112" s="14">
        <v>69</v>
      </c>
      <c r="V112" s="25" t="s">
        <v>294</v>
      </c>
      <c r="W112" s="14" t="s">
        <v>77</v>
      </c>
      <c r="X112" s="20" t="e">
        <f>SUM(#REF!)</f>
        <v>#REF!</v>
      </c>
      <c r="Y112" s="21" t="e">
        <f>#REF!-X112</f>
        <v>#REF!</v>
      </c>
      <c r="Z112" s="21">
        <v>2000000</v>
      </c>
      <c r="AA112" s="21" t="e">
        <f t="shared" si="41"/>
        <v>#REF!</v>
      </c>
      <c r="AB112" s="21"/>
      <c r="AC112" s="21"/>
      <c r="AD112" s="21"/>
      <c r="AE112" s="20" t="e">
        <f t="shared" si="38"/>
        <v>#REF!</v>
      </c>
      <c r="AF112" s="19" t="s">
        <v>281</v>
      </c>
      <c r="AG112" s="19"/>
      <c r="AH112" s="19">
        <v>42110</v>
      </c>
      <c r="AI112" s="19">
        <v>42370</v>
      </c>
      <c r="AJ112" s="19"/>
      <c r="AK112" s="19">
        <v>43101</v>
      </c>
      <c r="AL112" s="29" t="s">
        <v>78</v>
      </c>
      <c r="AM112" s="19"/>
      <c r="AN112" s="17" t="s">
        <v>1271</v>
      </c>
      <c r="AO112" s="19">
        <v>41913</v>
      </c>
      <c r="AP112" s="14" t="s">
        <v>80</v>
      </c>
      <c r="AQ112" s="19">
        <v>42401</v>
      </c>
      <c r="AR112" s="14"/>
      <c r="AS112" s="17"/>
      <c r="AT112" s="18" t="s">
        <v>211</v>
      </c>
      <c r="AU112" s="18">
        <v>2011</v>
      </c>
      <c r="AV112" s="18" t="s">
        <v>1272</v>
      </c>
      <c r="AW112" s="28" t="s">
        <v>1273</v>
      </c>
      <c r="AX112" s="33" t="s">
        <v>104</v>
      </c>
      <c r="AY112" s="33" t="s">
        <v>138</v>
      </c>
      <c r="AZ112" s="18" t="s">
        <v>1274</v>
      </c>
      <c r="BA112" s="18" t="s">
        <v>1275</v>
      </c>
      <c r="BB112" s="22" t="str">
        <f t="shared" si="31"/>
        <v>Cử nhân điều dưỡng</v>
      </c>
      <c r="BC112" s="22" t="str">
        <f t="shared" si="32"/>
        <v>ĐH</v>
      </c>
      <c r="BD112" s="22" t="s">
        <v>287</v>
      </c>
      <c r="BE112" s="27" t="s">
        <v>1276</v>
      </c>
      <c r="BF112" s="27" t="s">
        <v>1277</v>
      </c>
      <c r="BG112" s="18" t="s">
        <v>84</v>
      </c>
      <c r="BH112" s="18" t="s">
        <v>85</v>
      </c>
      <c r="BI112" s="18" t="s">
        <v>289</v>
      </c>
      <c r="BJ112" s="14"/>
      <c r="BK112" s="14"/>
      <c r="BL112" s="14"/>
      <c r="BM112" s="14" t="s">
        <v>80</v>
      </c>
      <c r="BN112" s="22" t="s">
        <v>763</v>
      </c>
      <c r="BO112" s="23" t="s">
        <v>1150</v>
      </c>
      <c r="BP112" s="24"/>
    </row>
    <row r="113" spans="1:248" ht="27" customHeight="1">
      <c r="A113" s="14">
        <f t="shared" si="26"/>
        <v>110</v>
      </c>
      <c r="B113" s="14">
        <v>1</v>
      </c>
      <c r="C113" s="15" t="s">
        <v>1284</v>
      </c>
      <c r="D113" s="14">
        <v>25</v>
      </c>
      <c r="E113" s="14">
        <v>8</v>
      </c>
      <c r="F113" s="14">
        <v>1972</v>
      </c>
      <c r="G113" s="16">
        <f t="shared" si="40"/>
        <v>46</v>
      </c>
      <c r="H113" s="16">
        <v>1</v>
      </c>
      <c r="I113" s="17" t="s">
        <v>1285</v>
      </c>
      <c r="J113" s="17" t="s">
        <v>1286</v>
      </c>
      <c r="K113" s="14">
        <v>8</v>
      </c>
      <c r="L113" s="14">
        <v>7</v>
      </c>
      <c r="M113" s="14">
        <v>2008</v>
      </c>
      <c r="N113" s="14" t="s">
        <v>70</v>
      </c>
      <c r="O113" s="14" t="s">
        <v>1287</v>
      </c>
      <c r="P113" s="14" t="s">
        <v>70</v>
      </c>
      <c r="Q113" s="251" t="s">
        <v>1288</v>
      </c>
      <c r="R113" s="28" t="s">
        <v>780</v>
      </c>
      <c r="S113" s="14" t="s">
        <v>130</v>
      </c>
      <c r="T113" s="14" t="s">
        <v>97</v>
      </c>
      <c r="U113" s="14" t="s">
        <v>1289</v>
      </c>
      <c r="V113" s="19">
        <v>42461</v>
      </c>
      <c r="W113" s="14" t="s">
        <v>210</v>
      </c>
      <c r="X113" s="20" t="e">
        <f>SUM(#REF!)</f>
        <v>#REF!</v>
      </c>
      <c r="Y113" s="21" t="e">
        <f>#REF!-X113</f>
        <v>#REF!</v>
      </c>
      <c r="Z113" s="21">
        <v>3000000</v>
      </c>
      <c r="AA113" s="21" t="e">
        <f>Y113-Z113-AB113-AC113-AD113</f>
        <v>#REF!</v>
      </c>
      <c r="AB113" s="21">
        <v>3000000</v>
      </c>
      <c r="AC113" s="21">
        <v>3000000</v>
      </c>
      <c r="AD113" s="21">
        <v>730000</v>
      </c>
      <c r="AE113" s="20" t="e">
        <f t="shared" si="38"/>
        <v>#REF!</v>
      </c>
      <c r="AF113" s="19">
        <v>42461</v>
      </c>
      <c r="AG113" s="19"/>
      <c r="AH113" s="19"/>
      <c r="AI113" s="19">
        <v>42521</v>
      </c>
      <c r="AJ113" s="19">
        <v>42887</v>
      </c>
      <c r="AK113" s="19"/>
      <c r="AL113" s="19">
        <v>43617</v>
      </c>
      <c r="AM113" s="19"/>
      <c r="AN113" s="17" t="s">
        <v>1290</v>
      </c>
      <c r="AO113" s="19">
        <v>42522</v>
      </c>
      <c r="AP113" s="14" t="s">
        <v>80</v>
      </c>
      <c r="AQ113" s="19">
        <v>41913</v>
      </c>
      <c r="AR113" s="14"/>
      <c r="AS113" s="17"/>
      <c r="AT113" s="18" t="s">
        <v>101</v>
      </c>
      <c r="AU113" s="18">
        <v>2014</v>
      </c>
      <c r="AV113" s="18" t="s">
        <v>391</v>
      </c>
      <c r="AW113" s="28" t="s">
        <v>1291</v>
      </c>
      <c r="AX113" s="33"/>
      <c r="AY113" s="33"/>
      <c r="AZ113" s="18" t="s">
        <v>1211</v>
      </c>
      <c r="BA113" s="18" t="s">
        <v>784</v>
      </c>
      <c r="BB113" s="22" t="str">
        <f t="shared" si="31"/>
        <v>Bác sĩ chuyên khoa cấp II - Lão khoa</v>
      </c>
      <c r="BC113" s="22" t="str">
        <f t="shared" si="32"/>
        <v>CKII</v>
      </c>
      <c r="BD113" s="18" t="s">
        <v>107</v>
      </c>
      <c r="BE113" s="27" t="s">
        <v>1292</v>
      </c>
      <c r="BF113" s="25">
        <v>41568</v>
      </c>
      <c r="BG113" s="18" t="s">
        <v>786</v>
      </c>
      <c r="BH113" s="18" t="s">
        <v>160</v>
      </c>
      <c r="BI113" s="18" t="s">
        <v>1293</v>
      </c>
      <c r="BJ113" s="14"/>
      <c r="BK113" s="14" t="s">
        <v>88</v>
      </c>
      <c r="BL113" s="14"/>
      <c r="BM113" s="14"/>
      <c r="BN113" s="22" t="s">
        <v>763</v>
      </c>
      <c r="BO113" s="107" t="s">
        <v>1294</v>
      </c>
      <c r="BP113" s="30" t="s">
        <v>145</v>
      </c>
    </row>
    <row r="114" spans="1:248" ht="38.25">
      <c r="A114" s="14">
        <f t="shared" si="26"/>
        <v>111</v>
      </c>
      <c r="B114" s="16">
        <v>2</v>
      </c>
      <c r="C114" s="31" t="s">
        <v>1295</v>
      </c>
      <c r="D114" s="16">
        <v>17</v>
      </c>
      <c r="E114" s="16">
        <v>10</v>
      </c>
      <c r="F114" s="16">
        <v>1987</v>
      </c>
      <c r="G114" s="16">
        <f t="shared" si="40"/>
        <v>31</v>
      </c>
      <c r="H114" s="16">
        <v>0</v>
      </c>
      <c r="I114" s="32" t="s">
        <v>1296</v>
      </c>
      <c r="J114" s="32" t="s">
        <v>1297</v>
      </c>
      <c r="K114" s="16">
        <v>7</v>
      </c>
      <c r="L114" s="16">
        <v>3</v>
      </c>
      <c r="M114" s="16">
        <v>2013</v>
      </c>
      <c r="N114" s="16" t="s">
        <v>70</v>
      </c>
      <c r="O114" s="16" t="s">
        <v>1298</v>
      </c>
      <c r="P114" s="16" t="s">
        <v>70</v>
      </c>
      <c r="Q114" s="150" t="s">
        <v>1288</v>
      </c>
      <c r="R114" s="33" t="s">
        <v>209</v>
      </c>
      <c r="S114" s="16" t="s">
        <v>151</v>
      </c>
      <c r="T114" s="16" t="s">
        <v>168</v>
      </c>
      <c r="U114" s="16" t="s">
        <v>1299</v>
      </c>
      <c r="V114" s="29" t="s">
        <v>1300</v>
      </c>
      <c r="W114" s="16" t="s">
        <v>210</v>
      </c>
      <c r="X114" s="20" t="e">
        <f>SUM(#REF!)</f>
        <v>#REF!</v>
      </c>
      <c r="Y114" s="21" t="e">
        <f>#REF!-X114</f>
        <v>#REF!</v>
      </c>
      <c r="Z114" s="21">
        <v>1500000</v>
      </c>
      <c r="AA114" s="21" t="e">
        <f>Y114-Z114-AB114-AC114-AD114</f>
        <v>#REF!</v>
      </c>
      <c r="AB114" s="21">
        <v>1500000</v>
      </c>
      <c r="AC114" s="21">
        <v>1500000</v>
      </c>
      <c r="AD114" s="21">
        <v>730000</v>
      </c>
      <c r="AE114" s="20" t="e">
        <f t="shared" si="38"/>
        <v>#REF!</v>
      </c>
      <c r="AF114" s="29">
        <v>42461</v>
      </c>
      <c r="AG114" s="29"/>
      <c r="AH114" s="29"/>
      <c r="AI114" s="29">
        <v>42461</v>
      </c>
      <c r="AJ114" s="29">
        <v>42826</v>
      </c>
      <c r="AK114" s="29"/>
      <c r="AL114" s="29">
        <v>43556</v>
      </c>
      <c r="AM114" s="29"/>
      <c r="AN114" s="32" t="s">
        <v>1301</v>
      </c>
      <c r="AO114" s="29">
        <v>42461</v>
      </c>
      <c r="AP114" s="16" t="s">
        <v>80</v>
      </c>
      <c r="AQ114" s="29">
        <v>41913</v>
      </c>
      <c r="AR114" s="16"/>
      <c r="AS114" s="32"/>
      <c r="AT114" s="22" t="s">
        <v>211</v>
      </c>
      <c r="AU114" s="22">
        <v>2012</v>
      </c>
      <c r="AV114" s="22" t="s">
        <v>974</v>
      </c>
      <c r="AW114" s="33" t="s">
        <v>1302</v>
      </c>
      <c r="AX114" s="18" t="s">
        <v>226</v>
      </c>
      <c r="AY114" s="18"/>
      <c r="AZ114" s="22"/>
      <c r="BA114" s="22" t="s">
        <v>1303</v>
      </c>
      <c r="BB114" s="22" t="str">
        <f t="shared" ref="BB114:BB145" si="42">R114</f>
        <v>Bác sĩ Y đa khoa</v>
      </c>
      <c r="BC114" s="22" t="str">
        <f t="shared" ref="BC114:BC145" si="43">T114</f>
        <v>BS.ĐH</v>
      </c>
      <c r="BD114" s="22" t="s">
        <v>141</v>
      </c>
      <c r="BE114" s="35" t="s">
        <v>1304</v>
      </c>
      <c r="BF114" s="34">
        <v>41622</v>
      </c>
      <c r="BG114" s="22" t="s">
        <v>84</v>
      </c>
      <c r="BH114" s="22" t="s">
        <v>1305</v>
      </c>
      <c r="BI114" s="22" t="s">
        <v>143</v>
      </c>
      <c r="BJ114" s="16"/>
      <c r="BK114" s="16"/>
      <c r="BL114" s="16"/>
      <c r="BM114" s="16"/>
      <c r="BN114" s="22" t="s">
        <v>763</v>
      </c>
      <c r="BO114" s="36"/>
      <c r="BP114" s="30" t="s">
        <v>145</v>
      </c>
    </row>
    <row r="115" spans="1:248" ht="29.25" customHeight="1">
      <c r="A115" s="14">
        <f t="shared" si="26"/>
        <v>112</v>
      </c>
      <c r="B115" s="16">
        <v>3</v>
      </c>
      <c r="C115" s="39" t="s">
        <v>1306</v>
      </c>
      <c r="D115" s="16">
        <v>5</v>
      </c>
      <c r="E115" s="16">
        <v>9</v>
      </c>
      <c r="F115" s="16">
        <v>1993</v>
      </c>
      <c r="G115" s="16">
        <f t="shared" si="40"/>
        <v>25</v>
      </c>
      <c r="H115" s="16">
        <v>0</v>
      </c>
      <c r="I115" s="40" t="s">
        <v>1307</v>
      </c>
      <c r="J115" s="40" t="s">
        <v>1308</v>
      </c>
      <c r="K115" s="16">
        <v>8</v>
      </c>
      <c r="L115" s="16">
        <v>9</v>
      </c>
      <c r="M115" s="16">
        <v>2016</v>
      </c>
      <c r="N115" s="22" t="s">
        <v>126</v>
      </c>
      <c r="O115" s="22" t="s">
        <v>1309</v>
      </c>
      <c r="P115" s="22" t="s">
        <v>326</v>
      </c>
      <c r="Q115" s="152" t="s">
        <v>1288</v>
      </c>
      <c r="R115" s="22" t="s">
        <v>209</v>
      </c>
      <c r="S115" s="22" t="s">
        <v>151</v>
      </c>
      <c r="T115" s="16" t="s">
        <v>168</v>
      </c>
      <c r="U115" s="16">
        <v>109</v>
      </c>
      <c r="V115" s="29">
        <v>43185</v>
      </c>
      <c r="W115" s="22" t="s">
        <v>238</v>
      </c>
      <c r="X115" s="20" t="e">
        <f>SUM(#REF!)</f>
        <v>#REF!</v>
      </c>
      <c r="Y115" s="21" t="e">
        <f>#REF!-X115</f>
        <v>#REF!</v>
      </c>
      <c r="Z115" s="21">
        <v>1500000</v>
      </c>
      <c r="AA115" s="21" t="e">
        <f>Y115-Z115-AB115-AC115-AD115</f>
        <v>#REF!</v>
      </c>
      <c r="AB115" s="21">
        <v>1500000</v>
      </c>
      <c r="AC115" s="21">
        <v>1500000</v>
      </c>
      <c r="AD115" s="21">
        <v>730000</v>
      </c>
      <c r="AE115" s="37" t="e">
        <f t="shared" ref="AE115" si="44">X115+Y115</f>
        <v>#REF!</v>
      </c>
      <c r="AF115" s="29">
        <v>43185</v>
      </c>
      <c r="AG115" s="36"/>
      <c r="AH115" s="16"/>
      <c r="AI115" s="22"/>
      <c r="AJ115" s="33"/>
      <c r="AK115" s="29">
        <v>43246</v>
      </c>
      <c r="AL115" s="45">
        <v>43616</v>
      </c>
      <c r="AM115" s="33"/>
      <c r="AN115" s="33"/>
      <c r="AO115" s="45">
        <v>43252</v>
      </c>
      <c r="AP115" s="33"/>
      <c r="AQ115" s="45">
        <v>43252</v>
      </c>
      <c r="AR115" s="33"/>
      <c r="AS115" s="33"/>
      <c r="AT115" s="33" t="s">
        <v>101</v>
      </c>
      <c r="AU115" s="33">
        <v>2017</v>
      </c>
      <c r="AV115" s="22" t="s">
        <v>525</v>
      </c>
      <c r="AW115" s="33"/>
      <c r="AX115" s="33" t="s">
        <v>104</v>
      </c>
      <c r="AY115" s="33" t="s">
        <v>138</v>
      </c>
      <c r="AZ115" s="33"/>
      <c r="BA115" s="33"/>
      <c r="BB115" s="22" t="str">
        <f t="shared" si="42"/>
        <v>Bác sĩ Y đa khoa</v>
      </c>
      <c r="BC115" s="22" t="str">
        <f t="shared" si="43"/>
        <v>BS.ĐH</v>
      </c>
      <c r="BD115" s="22" t="s">
        <v>141</v>
      </c>
      <c r="BE115" s="33"/>
      <c r="BF115" s="33"/>
      <c r="BG115" s="33"/>
      <c r="BH115" s="33"/>
      <c r="BI115" s="33"/>
      <c r="BJ115" s="33"/>
      <c r="BK115" s="33"/>
      <c r="BL115" s="33"/>
      <c r="BM115" s="33"/>
      <c r="BN115" s="33"/>
      <c r="BO115" s="47"/>
      <c r="BP115" s="30"/>
    </row>
    <row r="116" spans="1:248" ht="29.25" customHeight="1">
      <c r="A116" s="14">
        <f t="shared" si="26"/>
        <v>113</v>
      </c>
      <c r="B116" s="16">
        <v>4</v>
      </c>
      <c r="C116" s="39" t="s">
        <v>1310</v>
      </c>
      <c r="D116" s="16">
        <v>9</v>
      </c>
      <c r="E116" s="16">
        <v>2</v>
      </c>
      <c r="F116" s="16">
        <v>1994</v>
      </c>
      <c r="G116" s="16">
        <f t="shared" si="40"/>
        <v>24</v>
      </c>
      <c r="H116" s="22">
        <v>0</v>
      </c>
      <c r="I116" s="40" t="s">
        <v>1311</v>
      </c>
      <c r="J116" s="40" t="s">
        <v>1312</v>
      </c>
      <c r="K116" s="16">
        <v>22</v>
      </c>
      <c r="L116" s="16">
        <v>2</v>
      </c>
      <c r="M116" s="16">
        <v>2017</v>
      </c>
      <c r="N116" s="22" t="s">
        <v>329</v>
      </c>
      <c r="O116" s="22" t="s">
        <v>1313</v>
      </c>
      <c r="P116" s="22" t="str">
        <f>N116</f>
        <v xml:space="preserve">Thái Bình </v>
      </c>
      <c r="Q116" s="152" t="s">
        <v>1314</v>
      </c>
      <c r="R116" s="22" t="s">
        <v>738</v>
      </c>
      <c r="S116" s="22" t="s">
        <v>151</v>
      </c>
      <c r="T116" s="16" t="s">
        <v>168</v>
      </c>
      <c r="U116" s="16"/>
      <c r="V116" s="29">
        <v>43381</v>
      </c>
      <c r="W116" s="22" t="s">
        <v>344</v>
      </c>
      <c r="X116" s="20"/>
      <c r="Y116" s="21"/>
      <c r="Z116" s="21"/>
      <c r="AA116" s="21"/>
      <c r="AB116" s="21"/>
      <c r="AC116" s="21"/>
      <c r="AD116" s="21"/>
      <c r="AE116" s="37"/>
      <c r="AF116" s="29">
        <v>43381</v>
      </c>
      <c r="AG116" s="36"/>
      <c r="AH116" s="16"/>
      <c r="AI116" s="22"/>
      <c r="AJ116" s="33"/>
      <c r="AK116" s="29">
        <v>43442</v>
      </c>
      <c r="AL116" s="45"/>
      <c r="AM116" s="33"/>
      <c r="AN116" s="33"/>
      <c r="AO116" s="45"/>
      <c r="AP116" s="33"/>
      <c r="AQ116" s="45"/>
      <c r="AR116" s="33"/>
      <c r="AS116" s="33"/>
      <c r="AT116" s="33" t="s">
        <v>101</v>
      </c>
      <c r="AU116" s="33">
        <v>2018</v>
      </c>
      <c r="AV116" s="22" t="s">
        <v>1315</v>
      </c>
      <c r="AW116" s="33"/>
      <c r="AX116" s="33"/>
      <c r="AY116" s="33" t="s">
        <v>138</v>
      </c>
      <c r="AZ116" s="33"/>
      <c r="BA116" s="33"/>
      <c r="BB116" s="22" t="str">
        <f t="shared" si="42"/>
        <v xml:space="preserve">Bác sĩ Y khoa </v>
      </c>
      <c r="BC116" s="22" t="str">
        <f t="shared" si="43"/>
        <v>BS.ĐH</v>
      </c>
      <c r="BD116" s="22" t="s">
        <v>141</v>
      </c>
      <c r="BE116" s="33"/>
      <c r="BF116" s="33"/>
      <c r="BG116" s="33"/>
      <c r="BH116" s="33"/>
      <c r="BI116" s="33"/>
      <c r="BJ116" s="33"/>
      <c r="BK116" s="33"/>
      <c r="BL116" s="33"/>
      <c r="BM116" s="33"/>
      <c r="BN116" s="33"/>
      <c r="BO116" s="47"/>
      <c r="BP116" s="30"/>
    </row>
    <row r="117" spans="1:248" ht="30" customHeight="1">
      <c r="A117" s="14">
        <f t="shared" si="26"/>
        <v>114</v>
      </c>
      <c r="B117" s="16">
        <v>5</v>
      </c>
      <c r="C117" s="99" t="s">
        <v>1316</v>
      </c>
      <c r="D117" s="14">
        <v>20</v>
      </c>
      <c r="E117" s="14">
        <v>1</v>
      </c>
      <c r="F117" s="14">
        <v>1975</v>
      </c>
      <c r="G117" s="16">
        <f t="shared" si="40"/>
        <v>43</v>
      </c>
      <c r="H117" s="16">
        <v>1</v>
      </c>
      <c r="I117" s="100" t="s">
        <v>1317</v>
      </c>
      <c r="J117" s="100" t="s">
        <v>1318</v>
      </c>
      <c r="K117" s="14">
        <v>21</v>
      </c>
      <c r="L117" s="14">
        <v>5</v>
      </c>
      <c r="M117" s="14">
        <v>2009</v>
      </c>
      <c r="N117" s="18" t="s">
        <v>70</v>
      </c>
      <c r="O117" s="27" t="s">
        <v>1319</v>
      </c>
      <c r="P117" s="18" t="s">
        <v>70</v>
      </c>
      <c r="Q117" s="253" t="s">
        <v>1288</v>
      </c>
      <c r="R117" s="28" t="s">
        <v>279</v>
      </c>
      <c r="S117" s="18" t="s">
        <v>1320</v>
      </c>
      <c r="T117" s="14" t="s">
        <v>131</v>
      </c>
      <c r="U117" s="14" t="s">
        <v>1321</v>
      </c>
      <c r="V117" s="19">
        <v>42983</v>
      </c>
      <c r="W117" s="14" t="s">
        <v>238</v>
      </c>
      <c r="X117" s="20" t="e">
        <f>SUM(#REF!)</f>
        <v>#REF!</v>
      </c>
      <c r="Y117" s="21" t="e">
        <f>#REF!-X117</f>
        <v>#REF!</v>
      </c>
      <c r="Z117" s="21">
        <v>2000000</v>
      </c>
      <c r="AA117" s="21" t="e">
        <f t="shared" ref="AA117:AA124" si="45">Y117-Z117-AB117-AC117-AD117</f>
        <v>#REF!</v>
      </c>
      <c r="AB117" s="21"/>
      <c r="AC117" s="21"/>
      <c r="AD117" s="21"/>
      <c r="AE117" s="20" t="e">
        <f t="shared" ref="AE117:AE133" si="46">X117+Y117</f>
        <v>#REF!</v>
      </c>
      <c r="AF117" s="19">
        <v>42983</v>
      </c>
      <c r="AG117" s="19"/>
      <c r="AH117" s="19"/>
      <c r="AI117" s="19"/>
      <c r="AJ117" s="19">
        <v>43044</v>
      </c>
      <c r="AK117" s="19">
        <v>43434</v>
      </c>
      <c r="AL117" s="19"/>
      <c r="AM117" s="19"/>
      <c r="AN117" s="17"/>
      <c r="AO117" s="19">
        <v>43040</v>
      </c>
      <c r="AP117" s="14"/>
      <c r="AQ117" s="19">
        <v>43040</v>
      </c>
      <c r="AR117" s="14"/>
      <c r="AS117" s="17"/>
      <c r="AT117" s="18" t="s">
        <v>239</v>
      </c>
      <c r="AU117" s="18">
        <v>2013</v>
      </c>
      <c r="AV117" s="18" t="s">
        <v>283</v>
      </c>
      <c r="AW117" s="28" t="s">
        <v>1322</v>
      </c>
      <c r="AX117" s="33" t="s">
        <v>1323</v>
      </c>
      <c r="AY117" s="33"/>
      <c r="AZ117" s="18" t="s">
        <v>1324</v>
      </c>
      <c r="BA117" s="18" t="s">
        <v>1160</v>
      </c>
      <c r="BB117" s="22" t="str">
        <f t="shared" si="42"/>
        <v>Cử nhân điều dưỡng</v>
      </c>
      <c r="BC117" s="22" t="str">
        <f t="shared" si="43"/>
        <v>ĐH</v>
      </c>
      <c r="BD117" s="22" t="s">
        <v>287</v>
      </c>
      <c r="BE117" s="27" t="s">
        <v>1325</v>
      </c>
      <c r="BF117" s="25">
        <v>41568</v>
      </c>
      <c r="BG117" s="18" t="s">
        <v>786</v>
      </c>
      <c r="BH117" s="18" t="s">
        <v>160</v>
      </c>
      <c r="BI117" s="18" t="s">
        <v>289</v>
      </c>
      <c r="BJ117" s="14"/>
      <c r="BK117" s="14"/>
      <c r="BL117" s="14"/>
      <c r="BM117" s="14" t="s">
        <v>80</v>
      </c>
      <c r="BN117" s="22" t="s">
        <v>316</v>
      </c>
      <c r="BO117" s="36" t="s">
        <v>216</v>
      </c>
      <c r="BP117" s="24"/>
    </row>
    <row r="118" spans="1:248" ht="28.5" customHeight="1">
      <c r="A118" s="14">
        <f t="shared" si="26"/>
        <v>115</v>
      </c>
      <c r="B118" s="14">
        <v>1</v>
      </c>
      <c r="C118" s="206" t="s">
        <v>1329</v>
      </c>
      <c r="D118" s="14">
        <v>5</v>
      </c>
      <c r="E118" s="14">
        <v>2</v>
      </c>
      <c r="F118" s="14">
        <v>1966</v>
      </c>
      <c r="G118" s="16">
        <f t="shared" ref="G118:G146" si="47">$G$2-F118</f>
        <v>52</v>
      </c>
      <c r="H118" s="16">
        <v>1</v>
      </c>
      <c r="I118" s="17" t="s">
        <v>1330</v>
      </c>
      <c r="J118" s="17" t="s">
        <v>1331</v>
      </c>
      <c r="K118" s="14">
        <v>9</v>
      </c>
      <c r="L118" s="14">
        <v>3</v>
      </c>
      <c r="M118" s="14">
        <v>2007</v>
      </c>
      <c r="N118" s="14" t="s">
        <v>70</v>
      </c>
      <c r="O118" s="14" t="s">
        <v>1332</v>
      </c>
      <c r="P118" s="14" t="s">
        <v>70</v>
      </c>
      <c r="Q118" s="251" t="s">
        <v>1052</v>
      </c>
      <c r="R118" s="28" t="s">
        <v>1333</v>
      </c>
      <c r="S118" s="14" t="s">
        <v>130</v>
      </c>
      <c r="T118" s="14" t="s">
        <v>97</v>
      </c>
      <c r="U118" s="14" t="s">
        <v>1334</v>
      </c>
      <c r="V118" s="19">
        <v>42461</v>
      </c>
      <c r="W118" s="14" t="s">
        <v>210</v>
      </c>
      <c r="X118" s="20" t="e">
        <f>SUM(#REF!)</f>
        <v>#REF!</v>
      </c>
      <c r="Y118" s="21" t="e">
        <f>#REF!-X118</f>
        <v>#REF!</v>
      </c>
      <c r="Z118" s="21">
        <v>3000000</v>
      </c>
      <c r="AA118" s="21" t="e">
        <f t="shared" si="45"/>
        <v>#REF!</v>
      </c>
      <c r="AB118" s="21">
        <v>3000000</v>
      </c>
      <c r="AC118" s="21">
        <v>3000000</v>
      </c>
      <c r="AD118" s="21">
        <v>730000</v>
      </c>
      <c r="AE118" s="20" t="e">
        <f t="shared" si="46"/>
        <v>#REF!</v>
      </c>
      <c r="AF118" s="19">
        <v>42461</v>
      </c>
      <c r="AG118" s="19"/>
      <c r="AH118" s="19"/>
      <c r="AI118" s="19">
        <v>42521</v>
      </c>
      <c r="AJ118" s="19">
        <v>42887</v>
      </c>
      <c r="AK118" s="19"/>
      <c r="AL118" s="19">
        <v>43617</v>
      </c>
      <c r="AM118" s="19"/>
      <c r="AN118" s="17" t="s">
        <v>1335</v>
      </c>
      <c r="AO118" s="19">
        <v>42522</v>
      </c>
      <c r="AP118" s="14" t="s">
        <v>80</v>
      </c>
      <c r="AQ118" s="19">
        <v>42401</v>
      </c>
      <c r="AR118" s="14"/>
      <c r="AS118" s="17"/>
      <c r="AT118" s="18" t="s">
        <v>101</v>
      </c>
      <c r="AU118" s="18">
        <v>2012</v>
      </c>
      <c r="AV118" s="26" t="s">
        <v>639</v>
      </c>
      <c r="AW118" s="28" t="s">
        <v>782</v>
      </c>
      <c r="AX118" s="30" t="s">
        <v>104</v>
      </c>
      <c r="AY118" s="30" t="s">
        <v>104</v>
      </c>
      <c r="AZ118" s="19"/>
      <c r="BA118" s="18"/>
      <c r="BB118" s="22" t="str">
        <f t="shared" si="42"/>
        <v>Bác sĩ chuyên khoa cấp II - Thần kinh</v>
      </c>
      <c r="BC118" s="22" t="str">
        <f t="shared" si="43"/>
        <v>CKII</v>
      </c>
      <c r="BD118" s="115" t="s">
        <v>107</v>
      </c>
      <c r="BE118" s="27" t="s">
        <v>1336</v>
      </c>
      <c r="BF118" s="25" t="s">
        <v>1337</v>
      </c>
      <c r="BG118" s="18" t="s">
        <v>1171</v>
      </c>
      <c r="BH118" s="18" t="s">
        <v>1172</v>
      </c>
      <c r="BI118" s="18" t="s">
        <v>1338</v>
      </c>
      <c r="BJ118" s="14"/>
      <c r="BK118" s="14" t="s">
        <v>88</v>
      </c>
      <c r="BL118" s="14"/>
      <c r="BM118" s="14"/>
      <c r="BN118" s="22" t="s">
        <v>763</v>
      </c>
      <c r="BO118" s="23"/>
      <c r="BP118" s="30" t="s">
        <v>145</v>
      </c>
    </row>
    <row r="119" spans="1:248" ht="28.5" customHeight="1">
      <c r="A119" s="14">
        <f t="shared" si="26"/>
        <v>116</v>
      </c>
      <c r="B119" s="16">
        <v>2</v>
      </c>
      <c r="C119" s="136" t="s">
        <v>1339</v>
      </c>
      <c r="D119" s="16"/>
      <c r="E119" s="16"/>
      <c r="F119" s="16">
        <v>1969</v>
      </c>
      <c r="G119" s="16">
        <f t="shared" si="47"/>
        <v>49</v>
      </c>
      <c r="H119" s="16">
        <v>1</v>
      </c>
      <c r="I119" s="32" t="s">
        <v>1340</v>
      </c>
      <c r="J119" s="32" t="s">
        <v>1341</v>
      </c>
      <c r="K119" s="16">
        <v>30</v>
      </c>
      <c r="L119" s="16">
        <v>7</v>
      </c>
      <c r="M119" s="16">
        <v>2012</v>
      </c>
      <c r="N119" s="16" t="s">
        <v>299</v>
      </c>
      <c r="O119" s="16" t="s">
        <v>1342</v>
      </c>
      <c r="P119" s="16" t="s">
        <v>299</v>
      </c>
      <c r="Q119" s="150" t="s">
        <v>1052</v>
      </c>
      <c r="R119" s="33" t="s">
        <v>1343</v>
      </c>
      <c r="S119" s="16" t="s">
        <v>367</v>
      </c>
      <c r="T119" s="22" t="s">
        <v>152</v>
      </c>
      <c r="U119" s="16" t="s">
        <v>1344</v>
      </c>
      <c r="V119" s="29">
        <v>42156</v>
      </c>
      <c r="W119" s="16" t="s">
        <v>210</v>
      </c>
      <c r="X119" s="20" t="e">
        <f>SUM(#REF!)</f>
        <v>#REF!</v>
      </c>
      <c r="Y119" s="21" t="e">
        <f>#REF!-X119</f>
        <v>#REF!</v>
      </c>
      <c r="Z119" s="21">
        <v>2000000</v>
      </c>
      <c r="AA119" s="21" t="e">
        <f t="shared" si="45"/>
        <v>#REF!</v>
      </c>
      <c r="AB119" s="21">
        <v>2000000</v>
      </c>
      <c r="AC119" s="21">
        <v>2000000</v>
      </c>
      <c r="AD119" s="21">
        <v>730000</v>
      </c>
      <c r="AE119" s="20" t="e">
        <f t="shared" si="46"/>
        <v>#REF!</v>
      </c>
      <c r="AF119" s="34">
        <v>42156</v>
      </c>
      <c r="AG119" s="34"/>
      <c r="AH119" s="29">
        <v>42216</v>
      </c>
      <c r="AI119" s="29">
        <v>42370</v>
      </c>
      <c r="AJ119" s="29">
        <v>42736</v>
      </c>
      <c r="AK119" s="29"/>
      <c r="AL119" s="29">
        <v>43466</v>
      </c>
      <c r="AM119" s="29"/>
      <c r="AN119" s="32" t="s">
        <v>1345</v>
      </c>
      <c r="AO119" s="29">
        <v>42217</v>
      </c>
      <c r="AP119" s="16" t="s">
        <v>80</v>
      </c>
      <c r="AQ119" s="29">
        <v>42552</v>
      </c>
      <c r="AR119" s="16"/>
      <c r="AS119" s="32"/>
      <c r="AT119" s="22" t="s">
        <v>171</v>
      </c>
      <c r="AU119" s="22">
        <v>2013</v>
      </c>
      <c r="AV119" s="41" t="s">
        <v>639</v>
      </c>
      <c r="AW119" s="33" t="s">
        <v>370</v>
      </c>
      <c r="AX119" s="28" t="s">
        <v>104</v>
      </c>
      <c r="AY119" s="28"/>
      <c r="AZ119" s="29" t="s">
        <v>1346</v>
      </c>
      <c r="BA119" s="22" t="s">
        <v>1347</v>
      </c>
      <c r="BB119" s="22" t="str">
        <f t="shared" si="42"/>
        <v>Bác sĩ chuyên khoa cấp I - Thần kinh</v>
      </c>
      <c r="BC119" s="22" t="str">
        <f t="shared" si="43"/>
        <v>CKI</v>
      </c>
      <c r="BD119" s="116" t="s">
        <v>158</v>
      </c>
      <c r="BE119" s="35" t="s">
        <v>1348</v>
      </c>
      <c r="BF119" s="34" t="s">
        <v>1349</v>
      </c>
      <c r="BG119" s="22" t="s">
        <v>1350</v>
      </c>
      <c r="BH119" s="22" t="s">
        <v>160</v>
      </c>
      <c r="BI119" s="22" t="s">
        <v>1338</v>
      </c>
      <c r="BJ119" s="16"/>
      <c r="BK119" s="16" t="s">
        <v>374</v>
      </c>
      <c r="BL119" s="16"/>
      <c r="BM119" s="16"/>
      <c r="BN119" s="22" t="s">
        <v>763</v>
      </c>
      <c r="BO119" s="36"/>
      <c r="BP119" s="30" t="s">
        <v>145</v>
      </c>
    </row>
    <row r="120" spans="1:248" ht="28.5" customHeight="1">
      <c r="A120" s="14">
        <f t="shared" si="26"/>
        <v>117</v>
      </c>
      <c r="B120" s="16">
        <v>3</v>
      </c>
      <c r="C120" s="136" t="s">
        <v>1351</v>
      </c>
      <c r="D120" s="16">
        <v>10</v>
      </c>
      <c r="E120" s="16">
        <v>3</v>
      </c>
      <c r="F120" s="16">
        <v>1978</v>
      </c>
      <c r="G120" s="16">
        <f t="shared" si="47"/>
        <v>40</v>
      </c>
      <c r="H120" s="16">
        <v>0</v>
      </c>
      <c r="I120" s="32" t="s">
        <v>1352</v>
      </c>
      <c r="J120" s="32" t="s">
        <v>1353</v>
      </c>
      <c r="K120" s="16">
        <v>10</v>
      </c>
      <c r="L120" s="16">
        <v>9</v>
      </c>
      <c r="M120" s="16">
        <v>2012</v>
      </c>
      <c r="N120" s="16" t="s">
        <v>70</v>
      </c>
      <c r="O120" s="16" t="s">
        <v>1354</v>
      </c>
      <c r="P120" s="16" t="s">
        <v>70</v>
      </c>
      <c r="Q120" s="150" t="s">
        <v>1052</v>
      </c>
      <c r="R120" s="33" t="s">
        <v>1343</v>
      </c>
      <c r="S120" s="16" t="s">
        <v>151</v>
      </c>
      <c r="T120" s="22" t="s">
        <v>152</v>
      </c>
      <c r="U120" s="16">
        <v>79</v>
      </c>
      <c r="V120" s="29">
        <v>41894</v>
      </c>
      <c r="W120" s="16" t="s">
        <v>77</v>
      </c>
      <c r="X120" s="20" t="e">
        <f>SUM(#REF!)</f>
        <v>#REF!</v>
      </c>
      <c r="Y120" s="21" t="e">
        <f>#REF!-X120</f>
        <v>#REF!</v>
      </c>
      <c r="Z120" s="21">
        <v>1600000</v>
      </c>
      <c r="AA120" s="21" t="e">
        <f t="shared" si="45"/>
        <v>#REF!</v>
      </c>
      <c r="AB120" s="21">
        <v>1600000</v>
      </c>
      <c r="AC120" s="21">
        <v>1600000</v>
      </c>
      <c r="AD120" s="21">
        <v>730000</v>
      </c>
      <c r="AE120" s="20" t="e">
        <f t="shared" si="46"/>
        <v>#REF!</v>
      </c>
      <c r="AF120" s="29">
        <v>41894</v>
      </c>
      <c r="AG120" s="34"/>
      <c r="AH120" s="29">
        <v>42259</v>
      </c>
      <c r="AI120" s="29">
        <v>42370</v>
      </c>
      <c r="AJ120" s="29"/>
      <c r="AK120" s="29">
        <v>43101</v>
      </c>
      <c r="AL120" s="29" t="s">
        <v>78</v>
      </c>
      <c r="AM120" s="29"/>
      <c r="AN120" s="32" t="s">
        <v>1355</v>
      </c>
      <c r="AO120" s="29">
        <v>42186</v>
      </c>
      <c r="AP120" s="16" t="s">
        <v>80</v>
      </c>
      <c r="AQ120" s="29">
        <v>42461</v>
      </c>
      <c r="AR120" s="16"/>
      <c r="AS120" s="32"/>
      <c r="AT120" s="22" t="s">
        <v>171</v>
      </c>
      <c r="AU120" s="22">
        <v>2004</v>
      </c>
      <c r="AV120" s="41" t="s">
        <v>1272</v>
      </c>
      <c r="AW120" s="33" t="s">
        <v>1356</v>
      </c>
      <c r="AX120" s="33"/>
      <c r="AY120" s="33"/>
      <c r="AZ120" s="29" t="s">
        <v>1357</v>
      </c>
      <c r="BA120" s="22" t="s">
        <v>1358</v>
      </c>
      <c r="BB120" s="22" t="str">
        <f t="shared" si="42"/>
        <v>Bác sĩ chuyên khoa cấp I - Thần kinh</v>
      </c>
      <c r="BC120" s="22" t="str">
        <f t="shared" si="43"/>
        <v>CKI</v>
      </c>
      <c r="BD120" s="116" t="s">
        <v>158</v>
      </c>
      <c r="BE120" s="35" t="s">
        <v>1359</v>
      </c>
      <c r="BF120" s="34" t="s">
        <v>1360</v>
      </c>
      <c r="BG120" s="22" t="s">
        <v>1361</v>
      </c>
      <c r="BH120" s="22" t="s">
        <v>1172</v>
      </c>
      <c r="BI120" s="22" t="s">
        <v>1338</v>
      </c>
      <c r="BJ120" s="16"/>
      <c r="BK120" s="16"/>
      <c r="BL120" s="16"/>
      <c r="BM120" s="16"/>
      <c r="BN120" s="22" t="s">
        <v>763</v>
      </c>
      <c r="BO120" s="36"/>
      <c r="BP120" s="30" t="s">
        <v>145</v>
      </c>
    </row>
    <row r="121" spans="1:248" ht="28.5" customHeight="1">
      <c r="A121" s="14">
        <f t="shared" si="26"/>
        <v>118</v>
      </c>
      <c r="B121" s="16">
        <v>4</v>
      </c>
      <c r="C121" s="136" t="s">
        <v>1362</v>
      </c>
      <c r="D121" s="16">
        <v>9</v>
      </c>
      <c r="E121" s="16">
        <v>4</v>
      </c>
      <c r="F121" s="16">
        <v>1983</v>
      </c>
      <c r="G121" s="16">
        <f t="shared" si="47"/>
        <v>35</v>
      </c>
      <c r="H121" s="16">
        <v>0</v>
      </c>
      <c r="I121" s="32" t="s">
        <v>1363</v>
      </c>
      <c r="J121" s="32" t="s">
        <v>1364</v>
      </c>
      <c r="K121" s="16">
        <v>19</v>
      </c>
      <c r="L121" s="16">
        <v>7</v>
      </c>
      <c r="M121" s="16">
        <v>2014</v>
      </c>
      <c r="N121" s="16" t="s">
        <v>889</v>
      </c>
      <c r="O121" s="16" t="s">
        <v>1365</v>
      </c>
      <c r="P121" s="16" t="s">
        <v>889</v>
      </c>
      <c r="Q121" s="150" t="s">
        <v>1052</v>
      </c>
      <c r="R121" s="33" t="s">
        <v>1343</v>
      </c>
      <c r="S121" s="16" t="s">
        <v>151</v>
      </c>
      <c r="T121" s="22" t="s">
        <v>152</v>
      </c>
      <c r="U121" s="16">
        <v>80</v>
      </c>
      <c r="V121" s="34">
        <v>41946</v>
      </c>
      <c r="W121" s="16" t="s">
        <v>77</v>
      </c>
      <c r="X121" s="20" t="e">
        <f>SUM(#REF!)</f>
        <v>#REF!</v>
      </c>
      <c r="Y121" s="21" t="e">
        <f>#REF!-X121</f>
        <v>#REF!</v>
      </c>
      <c r="Z121" s="21">
        <v>1600000</v>
      </c>
      <c r="AA121" s="21" t="e">
        <f t="shared" si="45"/>
        <v>#REF!</v>
      </c>
      <c r="AB121" s="21">
        <v>1600000</v>
      </c>
      <c r="AC121" s="21">
        <v>1600000</v>
      </c>
      <c r="AD121" s="21">
        <v>730000</v>
      </c>
      <c r="AE121" s="20" t="e">
        <f t="shared" si="46"/>
        <v>#REF!</v>
      </c>
      <c r="AF121" s="29">
        <v>41946</v>
      </c>
      <c r="AG121" s="29"/>
      <c r="AH121" s="29">
        <v>42311</v>
      </c>
      <c r="AI121" s="29">
        <v>42370</v>
      </c>
      <c r="AJ121" s="29"/>
      <c r="AK121" s="29">
        <v>43101</v>
      </c>
      <c r="AL121" s="29" t="s">
        <v>78</v>
      </c>
      <c r="AM121" s="29"/>
      <c r="AN121" s="32" t="s">
        <v>1366</v>
      </c>
      <c r="AO121" s="29">
        <v>42036</v>
      </c>
      <c r="AP121" s="16" t="s">
        <v>80</v>
      </c>
      <c r="AQ121" s="29">
        <v>42461</v>
      </c>
      <c r="AR121" s="16"/>
      <c r="AS121" s="32"/>
      <c r="AT121" s="22" t="s">
        <v>135</v>
      </c>
      <c r="AU121" s="22">
        <v>2014</v>
      </c>
      <c r="AV121" s="41" t="s">
        <v>588</v>
      </c>
      <c r="AW121" s="33"/>
      <c r="AX121" s="33" t="s">
        <v>104</v>
      </c>
      <c r="AY121" s="33" t="s">
        <v>138</v>
      </c>
      <c r="AZ121" s="29"/>
      <c r="BA121" s="22"/>
      <c r="BB121" s="22" t="str">
        <f t="shared" si="42"/>
        <v>Bác sĩ chuyên khoa cấp I - Thần kinh</v>
      </c>
      <c r="BC121" s="22" t="str">
        <f t="shared" si="43"/>
        <v>CKI</v>
      </c>
      <c r="BD121" s="116" t="s">
        <v>158</v>
      </c>
      <c r="BE121" s="35" t="s">
        <v>1367</v>
      </c>
      <c r="BF121" s="34" t="s">
        <v>1368</v>
      </c>
      <c r="BG121" s="22" t="s">
        <v>1369</v>
      </c>
      <c r="BH121" s="22" t="s">
        <v>1172</v>
      </c>
      <c r="BI121" s="22" t="s">
        <v>1370</v>
      </c>
      <c r="BJ121" s="16"/>
      <c r="BK121" s="16"/>
      <c r="BL121" s="16"/>
      <c r="BM121" s="16"/>
      <c r="BN121" s="22" t="s">
        <v>763</v>
      </c>
      <c r="BO121" s="36"/>
      <c r="BP121" s="30" t="s">
        <v>145</v>
      </c>
    </row>
    <row r="122" spans="1:248" ht="28.5" customHeight="1">
      <c r="A122" s="14">
        <f t="shared" si="26"/>
        <v>119</v>
      </c>
      <c r="B122" s="16">
        <v>5</v>
      </c>
      <c r="C122" s="136" t="s">
        <v>1371</v>
      </c>
      <c r="D122" s="16"/>
      <c r="E122" s="16"/>
      <c r="F122" s="16">
        <v>1982</v>
      </c>
      <c r="G122" s="16">
        <f t="shared" si="47"/>
        <v>36</v>
      </c>
      <c r="H122" s="16">
        <v>0</v>
      </c>
      <c r="I122" s="32" t="s">
        <v>1372</v>
      </c>
      <c r="J122" s="32" t="s">
        <v>1373</v>
      </c>
      <c r="K122" s="16">
        <v>5</v>
      </c>
      <c r="L122" s="16">
        <v>9</v>
      </c>
      <c r="M122" s="16">
        <v>2012</v>
      </c>
      <c r="N122" s="16" t="s">
        <v>290</v>
      </c>
      <c r="O122" s="16" t="s">
        <v>1374</v>
      </c>
      <c r="P122" s="16" t="s">
        <v>290</v>
      </c>
      <c r="Q122" s="150" t="s">
        <v>1052</v>
      </c>
      <c r="R122" s="33" t="s">
        <v>1343</v>
      </c>
      <c r="S122" s="16" t="s">
        <v>151</v>
      </c>
      <c r="T122" s="22" t="s">
        <v>152</v>
      </c>
      <c r="U122" s="16" t="s">
        <v>1375</v>
      </c>
      <c r="V122" s="29">
        <v>42037</v>
      </c>
      <c r="W122" s="16" t="s">
        <v>210</v>
      </c>
      <c r="X122" s="20" t="e">
        <f>SUM(#REF!)</f>
        <v>#REF!</v>
      </c>
      <c r="Y122" s="21" t="e">
        <f>#REF!-X122</f>
        <v>#REF!</v>
      </c>
      <c r="Z122" s="21">
        <v>1600000</v>
      </c>
      <c r="AA122" s="21" t="e">
        <f t="shared" si="45"/>
        <v>#REF!</v>
      </c>
      <c r="AB122" s="21">
        <v>1600000</v>
      </c>
      <c r="AC122" s="21">
        <v>1600000</v>
      </c>
      <c r="AD122" s="21">
        <v>730000</v>
      </c>
      <c r="AE122" s="20" t="e">
        <f t="shared" si="46"/>
        <v>#REF!</v>
      </c>
      <c r="AF122" s="29">
        <v>42037</v>
      </c>
      <c r="AG122" s="29"/>
      <c r="AH122" s="29">
        <v>42037</v>
      </c>
      <c r="AI122" s="29">
        <v>42370</v>
      </c>
      <c r="AJ122" s="29">
        <v>42736</v>
      </c>
      <c r="AK122" s="29"/>
      <c r="AL122" s="29">
        <v>43466</v>
      </c>
      <c r="AM122" s="29"/>
      <c r="AN122" s="32" t="s">
        <v>1376</v>
      </c>
      <c r="AO122" s="29">
        <v>42125</v>
      </c>
      <c r="AP122" s="16" t="s">
        <v>80</v>
      </c>
      <c r="AQ122" s="29">
        <v>42461</v>
      </c>
      <c r="AR122" s="16"/>
      <c r="AS122" s="32"/>
      <c r="AT122" s="22" t="s">
        <v>171</v>
      </c>
      <c r="AU122" s="22">
        <v>2012</v>
      </c>
      <c r="AV122" s="41" t="s">
        <v>588</v>
      </c>
      <c r="AW122" s="33"/>
      <c r="AX122" s="33" t="s">
        <v>104</v>
      </c>
      <c r="AY122" s="33"/>
      <c r="AZ122" s="29" t="s">
        <v>227</v>
      </c>
      <c r="BA122" s="22" t="s">
        <v>535</v>
      </c>
      <c r="BB122" s="22" t="str">
        <f t="shared" si="42"/>
        <v>Bác sĩ chuyên khoa cấp I - Thần kinh</v>
      </c>
      <c r="BC122" s="22" t="str">
        <f t="shared" si="43"/>
        <v>CKI</v>
      </c>
      <c r="BD122" s="116" t="s">
        <v>158</v>
      </c>
      <c r="BE122" s="35" t="s">
        <v>1377</v>
      </c>
      <c r="BF122" s="34">
        <v>41625</v>
      </c>
      <c r="BG122" s="22" t="s">
        <v>84</v>
      </c>
      <c r="BH122" s="22" t="s">
        <v>160</v>
      </c>
      <c r="BI122" s="22" t="s">
        <v>1378</v>
      </c>
      <c r="BJ122" s="16"/>
      <c r="BK122" s="16"/>
      <c r="BL122" s="16"/>
      <c r="BM122" s="16"/>
      <c r="BN122" s="22" t="s">
        <v>763</v>
      </c>
      <c r="BO122" s="36"/>
      <c r="BP122" s="30" t="s">
        <v>145</v>
      </c>
    </row>
    <row r="123" spans="1:248" ht="28.5" customHeight="1">
      <c r="A123" s="14">
        <f t="shared" si="26"/>
        <v>120</v>
      </c>
      <c r="B123" s="16">
        <v>6</v>
      </c>
      <c r="C123" s="136" t="s">
        <v>1379</v>
      </c>
      <c r="D123" s="16">
        <v>20</v>
      </c>
      <c r="E123" s="16">
        <v>11</v>
      </c>
      <c r="F123" s="16">
        <v>1970</v>
      </c>
      <c r="G123" s="16">
        <f t="shared" si="47"/>
        <v>48</v>
      </c>
      <c r="H123" s="16">
        <v>0</v>
      </c>
      <c r="I123" s="32" t="s">
        <v>1380</v>
      </c>
      <c r="J123" s="32" t="s">
        <v>1381</v>
      </c>
      <c r="K123" s="16">
        <v>17</v>
      </c>
      <c r="L123" s="16">
        <v>3</v>
      </c>
      <c r="M123" s="16">
        <v>2005</v>
      </c>
      <c r="N123" s="16" t="s">
        <v>247</v>
      </c>
      <c r="O123" s="16" t="s">
        <v>1382</v>
      </c>
      <c r="P123" s="16" t="s">
        <v>247</v>
      </c>
      <c r="Q123" s="150" t="s">
        <v>1052</v>
      </c>
      <c r="R123" s="33" t="s">
        <v>1383</v>
      </c>
      <c r="S123" s="16" t="s">
        <v>151</v>
      </c>
      <c r="T123" s="22" t="s">
        <v>152</v>
      </c>
      <c r="U123" s="16" t="s">
        <v>1384</v>
      </c>
      <c r="V123" s="29">
        <v>42143</v>
      </c>
      <c r="W123" s="16" t="s">
        <v>210</v>
      </c>
      <c r="X123" s="20" t="e">
        <f>SUM(#REF!)</f>
        <v>#REF!</v>
      </c>
      <c r="Y123" s="21" t="e">
        <f>#REF!-X123</f>
        <v>#REF!</v>
      </c>
      <c r="Z123" s="21">
        <v>1600000</v>
      </c>
      <c r="AA123" s="21" t="e">
        <f t="shared" si="45"/>
        <v>#REF!</v>
      </c>
      <c r="AB123" s="21">
        <v>1600000</v>
      </c>
      <c r="AC123" s="21">
        <v>1600000</v>
      </c>
      <c r="AD123" s="21">
        <v>730000</v>
      </c>
      <c r="AE123" s="20" t="e">
        <f t="shared" si="46"/>
        <v>#REF!</v>
      </c>
      <c r="AF123" s="29">
        <v>42143</v>
      </c>
      <c r="AG123" s="29"/>
      <c r="AH123" s="29">
        <v>42204</v>
      </c>
      <c r="AI123" s="29">
        <v>42370</v>
      </c>
      <c r="AJ123" s="29">
        <v>42736</v>
      </c>
      <c r="AK123" s="29"/>
      <c r="AL123" s="29">
        <v>43466</v>
      </c>
      <c r="AM123" s="29"/>
      <c r="AN123" s="32" t="s">
        <v>1385</v>
      </c>
      <c r="AO123" s="29">
        <v>42217</v>
      </c>
      <c r="AP123" s="16" t="s">
        <v>80</v>
      </c>
      <c r="AQ123" s="29">
        <v>42461</v>
      </c>
      <c r="AR123" s="16"/>
      <c r="AS123" s="32"/>
      <c r="AT123" s="22" t="s">
        <v>171</v>
      </c>
      <c r="AU123" s="22">
        <v>2008</v>
      </c>
      <c r="AV123" s="41" t="s">
        <v>588</v>
      </c>
      <c r="AW123" s="33"/>
      <c r="AX123" s="33"/>
      <c r="AY123" s="33"/>
      <c r="AZ123" s="29" t="s">
        <v>945</v>
      </c>
      <c r="BA123" s="22" t="s">
        <v>1386</v>
      </c>
      <c r="BB123" s="22" t="str">
        <f t="shared" si="42"/>
        <v>Bác sĩ chuyên khoa cấp I - Nội Thần kinh</v>
      </c>
      <c r="BC123" s="22" t="str">
        <f t="shared" si="43"/>
        <v>CKI</v>
      </c>
      <c r="BD123" s="116" t="s">
        <v>158</v>
      </c>
      <c r="BE123" s="35" t="s">
        <v>1387</v>
      </c>
      <c r="BF123" s="34" t="s">
        <v>1388</v>
      </c>
      <c r="BG123" s="22" t="s">
        <v>1389</v>
      </c>
      <c r="BH123" s="22" t="s">
        <v>1172</v>
      </c>
      <c r="BI123" s="22" t="s">
        <v>1390</v>
      </c>
      <c r="BJ123" s="16"/>
      <c r="BK123" s="16"/>
      <c r="BL123" s="16"/>
      <c r="BM123" s="16"/>
      <c r="BN123" s="22" t="s">
        <v>763</v>
      </c>
      <c r="BO123" s="36"/>
      <c r="BP123" s="30" t="s">
        <v>145</v>
      </c>
    </row>
    <row r="124" spans="1:248" ht="28.5" customHeight="1">
      <c r="A124" s="14">
        <f t="shared" si="26"/>
        <v>121</v>
      </c>
      <c r="B124" s="16">
        <v>7</v>
      </c>
      <c r="C124" s="136" t="s">
        <v>1391</v>
      </c>
      <c r="D124" s="16">
        <v>22</v>
      </c>
      <c r="E124" s="16">
        <v>6</v>
      </c>
      <c r="F124" s="16">
        <v>1985</v>
      </c>
      <c r="G124" s="16">
        <f t="shared" si="47"/>
        <v>33</v>
      </c>
      <c r="H124" s="16">
        <v>1</v>
      </c>
      <c r="I124" s="32" t="s">
        <v>1392</v>
      </c>
      <c r="J124" s="32" t="s">
        <v>1393</v>
      </c>
      <c r="K124" s="16">
        <v>17</v>
      </c>
      <c r="L124" s="16">
        <v>10</v>
      </c>
      <c r="M124" s="16">
        <v>2015</v>
      </c>
      <c r="N124" s="16" t="s">
        <v>70</v>
      </c>
      <c r="O124" s="16" t="s">
        <v>1394</v>
      </c>
      <c r="P124" s="16" t="s">
        <v>70</v>
      </c>
      <c r="Q124" s="150" t="s">
        <v>1052</v>
      </c>
      <c r="R124" s="33" t="s">
        <v>1395</v>
      </c>
      <c r="S124" s="16" t="s">
        <v>151</v>
      </c>
      <c r="T124" s="16" t="s">
        <v>118</v>
      </c>
      <c r="U124" s="16" t="s">
        <v>1396</v>
      </c>
      <c r="V124" s="29">
        <v>42492</v>
      </c>
      <c r="W124" s="16" t="s">
        <v>210</v>
      </c>
      <c r="X124" s="20" t="e">
        <f>SUM(#REF!)</f>
        <v>#REF!</v>
      </c>
      <c r="Y124" s="21" t="e">
        <f>#REF!-X124</f>
        <v>#REF!</v>
      </c>
      <c r="Z124" s="21">
        <v>1600000</v>
      </c>
      <c r="AA124" s="21" t="e">
        <f t="shared" si="45"/>
        <v>#REF!</v>
      </c>
      <c r="AB124" s="21">
        <v>1600000</v>
      </c>
      <c r="AC124" s="21">
        <v>1600000</v>
      </c>
      <c r="AD124" s="21">
        <v>730000</v>
      </c>
      <c r="AE124" s="20" t="e">
        <f t="shared" si="46"/>
        <v>#REF!</v>
      </c>
      <c r="AF124" s="29">
        <v>42492</v>
      </c>
      <c r="AG124" s="29"/>
      <c r="AH124" s="29"/>
      <c r="AI124" s="29">
        <v>42551</v>
      </c>
      <c r="AJ124" s="29">
        <v>42917</v>
      </c>
      <c r="AK124" s="29"/>
      <c r="AL124" s="29">
        <v>43647</v>
      </c>
      <c r="AM124" s="29"/>
      <c r="AN124" s="32" t="s">
        <v>1397</v>
      </c>
      <c r="AO124" s="29">
        <v>42552</v>
      </c>
      <c r="AP124" s="16" t="s">
        <v>80</v>
      </c>
      <c r="AQ124" s="29">
        <v>42401</v>
      </c>
      <c r="AR124" s="16"/>
      <c r="AS124" s="32"/>
      <c r="AT124" s="22"/>
      <c r="AU124" s="22">
        <v>2015</v>
      </c>
      <c r="AV124" s="41" t="s">
        <v>639</v>
      </c>
      <c r="AW124" s="33" t="s">
        <v>1398</v>
      </c>
      <c r="AX124" s="117"/>
      <c r="AY124" s="117"/>
      <c r="AZ124" s="29" t="s">
        <v>296</v>
      </c>
      <c r="BA124" s="22" t="s">
        <v>1399</v>
      </c>
      <c r="BB124" s="22" t="str">
        <f t="shared" si="42"/>
        <v>Thạc sĩ, Bác sĩ chuyên ngành Thần kinh và Tâm thần</v>
      </c>
      <c r="BC124" s="22" t="str">
        <f t="shared" si="43"/>
        <v>Thạc sĩ</v>
      </c>
      <c r="BD124" s="22" t="s">
        <v>122</v>
      </c>
      <c r="BE124" s="35" t="s">
        <v>1400</v>
      </c>
      <c r="BF124" s="34" t="s">
        <v>1401</v>
      </c>
      <c r="BG124" s="22" t="s">
        <v>1361</v>
      </c>
      <c r="BH124" s="22" t="s">
        <v>1402</v>
      </c>
      <c r="BI124" s="22" t="s">
        <v>1338</v>
      </c>
      <c r="BJ124" s="16"/>
      <c r="BK124" s="16"/>
      <c r="BL124" s="16"/>
      <c r="BM124" s="16"/>
      <c r="BN124" s="22" t="s">
        <v>312</v>
      </c>
      <c r="BO124" s="36" t="s">
        <v>216</v>
      </c>
      <c r="BP124" s="30" t="s">
        <v>145</v>
      </c>
    </row>
    <row r="125" spans="1:248" s="38" customFormat="1" ht="28.5" customHeight="1">
      <c r="A125" s="14">
        <f t="shared" si="26"/>
        <v>122</v>
      </c>
      <c r="B125" s="16">
        <v>8</v>
      </c>
      <c r="C125" s="31" t="s">
        <v>1403</v>
      </c>
      <c r="D125" s="16">
        <v>12</v>
      </c>
      <c r="E125" s="16">
        <v>11</v>
      </c>
      <c r="F125" s="16">
        <v>1987</v>
      </c>
      <c r="G125" s="16">
        <f t="shared" si="47"/>
        <v>31</v>
      </c>
      <c r="H125" s="16">
        <v>0</v>
      </c>
      <c r="I125" s="32" t="s">
        <v>1404</v>
      </c>
      <c r="J125" s="32" t="s">
        <v>1405</v>
      </c>
      <c r="K125" s="16">
        <v>24</v>
      </c>
      <c r="L125" s="16">
        <v>1</v>
      </c>
      <c r="M125" s="16">
        <v>2011</v>
      </c>
      <c r="N125" s="16" t="s">
        <v>1406</v>
      </c>
      <c r="O125" s="16" t="s">
        <v>1407</v>
      </c>
      <c r="P125" s="16" t="s">
        <v>1406</v>
      </c>
      <c r="Q125" s="150" t="s">
        <v>1052</v>
      </c>
      <c r="R125" s="16" t="s">
        <v>151</v>
      </c>
      <c r="S125" s="16" t="s">
        <v>151</v>
      </c>
      <c r="T125" s="16" t="s">
        <v>118</v>
      </c>
      <c r="U125" s="16">
        <v>17</v>
      </c>
      <c r="V125" s="29">
        <v>42006</v>
      </c>
      <c r="W125" s="16" t="s">
        <v>182</v>
      </c>
      <c r="X125" s="37" t="e">
        <f>SUM(#REF!)</f>
        <v>#REF!</v>
      </c>
      <c r="Y125" s="21" t="e">
        <f>#REF!-X125</f>
        <v>#REF!</v>
      </c>
      <c r="Z125" s="37"/>
      <c r="AA125" s="37"/>
      <c r="AB125" s="37"/>
      <c r="AC125" s="37"/>
      <c r="AD125" s="37"/>
      <c r="AE125" s="37" t="e">
        <f t="shared" si="46"/>
        <v>#REF!</v>
      </c>
      <c r="AF125" s="29">
        <v>42006</v>
      </c>
      <c r="AG125" s="29"/>
      <c r="AH125" s="29">
        <v>42369</v>
      </c>
      <c r="AI125" s="29">
        <v>42551</v>
      </c>
      <c r="AJ125" s="29">
        <v>43100</v>
      </c>
      <c r="AK125" s="45">
        <v>43434</v>
      </c>
      <c r="AL125" s="118"/>
      <c r="AM125" s="29"/>
      <c r="AN125" s="32"/>
      <c r="AO125" s="29"/>
      <c r="AP125" s="16"/>
      <c r="AQ125" s="29"/>
      <c r="AR125" s="16"/>
      <c r="AS125" s="16"/>
      <c r="AT125" s="22" t="s">
        <v>101</v>
      </c>
      <c r="AU125" s="22">
        <v>2014</v>
      </c>
      <c r="AV125" s="41" t="s">
        <v>155</v>
      </c>
      <c r="AW125" s="33" t="s">
        <v>1408</v>
      </c>
      <c r="AX125" s="33" t="s">
        <v>1409</v>
      </c>
      <c r="AY125" s="33"/>
      <c r="AZ125" s="29"/>
      <c r="BA125" s="22"/>
      <c r="BB125" s="22" t="str">
        <f t="shared" si="42"/>
        <v>Bác sĩ điều trị</v>
      </c>
      <c r="BC125" s="22" t="str">
        <f t="shared" si="43"/>
        <v>Thạc sĩ</v>
      </c>
      <c r="BD125" s="22" t="s">
        <v>122</v>
      </c>
      <c r="BE125" s="35" t="s">
        <v>1410</v>
      </c>
      <c r="BF125" s="34">
        <v>42083</v>
      </c>
      <c r="BG125" s="22" t="s">
        <v>786</v>
      </c>
      <c r="BH125" s="22" t="s">
        <v>160</v>
      </c>
      <c r="BI125" s="22" t="s">
        <v>1378</v>
      </c>
      <c r="BJ125" s="16"/>
      <c r="BK125" s="16"/>
      <c r="BL125" s="16"/>
      <c r="BM125" s="16"/>
      <c r="BN125" s="22" t="s">
        <v>763</v>
      </c>
      <c r="BO125" s="36"/>
      <c r="BP125" s="33"/>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row>
    <row r="126" spans="1:248" s="38" customFormat="1" ht="25.5">
      <c r="A126" s="14">
        <f t="shared" si="26"/>
        <v>123</v>
      </c>
      <c r="B126" s="16">
        <v>9</v>
      </c>
      <c r="C126" s="136" t="s">
        <v>1411</v>
      </c>
      <c r="D126" s="16">
        <v>31</v>
      </c>
      <c r="E126" s="16">
        <v>10</v>
      </c>
      <c r="F126" s="16">
        <v>1981</v>
      </c>
      <c r="G126" s="16">
        <f t="shared" si="47"/>
        <v>37</v>
      </c>
      <c r="H126" s="16">
        <v>1</v>
      </c>
      <c r="I126" s="32" t="s">
        <v>1412</v>
      </c>
      <c r="J126" s="32" t="s">
        <v>1413</v>
      </c>
      <c r="K126" s="16">
        <v>11</v>
      </c>
      <c r="L126" s="16">
        <v>4</v>
      </c>
      <c r="M126" s="16">
        <v>2012</v>
      </c>
      <c r="N126" s="16" t="s">
        <v>70</v>
      </c>
      <c r="O126" s="16" t="s">
        <v>1414</v>
      </c>
      <c r="P126" s="16" t="s">
        <v>70</v>
      </c>
      <c r="Q126" s="150" t="s">
        <v>1052</v>
      </c>
      <c r="R126" s="16" t="s">
        <v>151</v>
      </c>
      <c r="S126" s="16" t="s">
        <v>151</v>
      </c>
      <c r="T126" s="22" t="s">
        <v>152</v>
      </c>
      <c r="U126" s="16">
        <v>465</v>
      </c>
      <c r="V126" s="29">
        <v>42210</v>
      </c>
      <c r="W126" s="16" t="s">
        <v>182</v>
      </c>
      <c r="X126" s="37" t="e">
        <f>SUM(#REF!)</f>
        <v>#REF!</v>
      </c>
      <c r="Y126" s="21" t="e">
        <f>#REF!-X126</f>
        <v>#REF!</v>
      </c>
      <c r="Z126" s="37"/>
      <c r="AA126" s="37"/>
      <c r="AB126" s="37"/>
      <c r="AC126" s="37"/>
      <c r="AD126" s="37"/>
      <c r="AE126" s="37" t="e">
        <f t="shared" si="46"/>
        <v>#REF!</v>
      </c>
      <c r="AF126" s="29">
        <v>42210</v>
      </c>
      <c r="AG126" s="29"/>
      <c r="AH126" s="29">
        <v>42369</v>
      </c>
      <c r="AI126" s="29">
        <v>42551</v>
      </c>
      <c r="AJ126" s="29">
        <v>43100</v>
      </c>
      <c r="AK126" s="45">
        <v>43434</v>
      </c>
      <c r="AL126" s="118"/>
      <c r="AM126" s="29"/>
      <c r="AN126" s="32"/>
      <c r="AO126" s="29"/>
      <c r="AP126" s="16"/>
      <c r="AQ126" s="29"/>
      <c r="AR126" s="16"/>
      <c r="AS126" s="32"/>
      <c r="AT126" s="22" t="s">
        <v>171</v>
      </c>
      <c r="AU126" s="22">
        <v>2011</v>
      </c>
      <c r="AV126" s="41" t="s">
        <v>155</v>
      </c>
      <c r="AW126" s="33" t="s">
        <v>1415</v>
      </c>
      <c r="AX126" s="33"/>
      <c r="AY126" s="33"/>
      <c r="AZ126" s="29" t="s">
        <v>1151</v>
      </c>
      <c r="BA126" s="22" t="s">
        <v>1416</v>
      </c>
      <c r="BB126" s="22" t="str">
        <f t="shared" si="42"/>
        <v>Bác sĩ điều trị</v>
      </c>
      <c r="BC126" s="22" t="str">
        <f t="shared" si="43"/>
        <v>CKI</v>
      </c>
      <c r="BD126" s="116" t="s">
        <v>158</v>
      </c>
      <c r="BE126" s="35" t="s">
        <v>1417</v>
      </c>
      <c r="BF126" s="34">
        <v>41233</v>
      </c>
      <c r="BG126" s="22" t="s">
        <v>84</v>
      </c>
      <c r="BH126" s="22" t="s">
        <v>160</v>
      </c>
      <c r="BI126" s="22" t="s">
        <v>1378</v>
      </c>
      <c r="BJ126" s="16"/>
      <c r="BK126" s="16"/>
      <c r="BL126" s="16"/>
      <c r="BM126" s="16"/>
      <c r="BN126" s="22" t="s">
        <v>763</v>
      </c>
      <c r="BO126" s="36"/>
      <c r="BP126" s="33"/>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row>
    <row r="127" spans="1:248" ht="25.5" customHeight="1">
      <c r="A127" s="14">
        <f t="shared" si="26"/>
        <v>124</v>
      </c>
      <c r="B127" s="16">
        <v>10</v>
      </c>
      <c r="C127" s="136" t="s">
        <v>1418</v>
      </c>
      <c r="D127" s="16">
        <v>18</v>
      </c>
      <c r="E127" s="16">
        <v>7</v>
      </c>
      <c r="F127" s="16">
        <v>1972</v>
      </c>
      <c r="G127" s="16">
        <f t="shared" si="47"/>
        <v>46</v>
      </c>
      <c r="H127" s="16">
        <v>1</v>
      </c>
      <c r="I127" s="32" t="s">
        <v>1419</v>
      </c>
      <c r="J127" s="32" t="s">
        <v>1420</v>
      </c>
      <c r="K127" s="16">
        <v>10</v>
      </c>
      <c r="L127" s="16">
        <v>12</v>
      </c>
      <c r="M127" s="16">
        <v>2004</v>
      </c>
      <c r="N127" s="16" t="s">
        <v>498</v>
      </c>
      <c r="O127" s="16" t="s">
        <v>1421</v>
      </c>
      <c r="P127" s="16" t="s">
        <v>498</v>
      </c>
      <c r="Q127" s="150" t="s">
        <v>1052</v>
      </c>
      <c r="R127" s="33" t="s">
        <v>1343</v>
      </c>
      <c r="S127" s="16" t="s">
        <v>151</v>
      </c>
      <c r="T127" s="22" t="s">
        <v>152</v>
      </c>
      <c r="U127" s="16">
        <v>309</v>
      </c>
      <c r="V127" s="29">
        <v>42675</v>
      </c>
      <c r="W127" s="16" t="s">
        <v>210</v>
      </c>
      <c r="X127" s="20" t="e">
        <f>SUM(#REF!)</f>
        <v>#REF!</v>
      </c>
      <c r="Y127" s="21" t="e">
        <f>#REF!-X127</f>
        <v>#REF!</v>
      </c>
      <c r="Z127" s="21">
        <v>1600000</v>
      </c>
      <c r="AA127" s="21" t="e">
        <f>Y127-Z127-AB127-AC127-AD127</f>
        <v>#REF!</v>
      </c>
      <c r="AB127" s="21">
        <v>1600000</v>
      </c>
      <c r="AC127" s="21">
        <v>1600000</v>
      </c>
      <c r="AD127" s="44">
        <v>730000</v>
      </c>
      <c r="AE127" s="20" t="e">
        <f t="shared" si="46"/>
        <v>#REF!</v>
      </c>
      <c r="AF127" s="29">
        <v>42675</v>
      </c>
      <c r="AG127" s="33"/>
      <c r="AH127" s="33"/>
      <c r="AI127" s="29"/>
      <c r="AJ127" s="29">
        <v>42736</v>
      </c>
      <c r="AK127" s="29">
        <v>43101</v>
      </c>
      <c r="AL127" s="45">
        <v>43830</v>
      </c>
      <c r="AM127" s="45"/>
      <c r="AN127" s="32" t="s">
        <v>1422</v>
      </c>
      <c r="AO127" s="29">
        <v>42736</v>
      </c>
      <c r="AP127" s="16"/>
      <c r="AQ127" s="29">
        <v>42736</v>
      </c>
      <c r="AR127" s="16"/>
      <c r="AS127" s="32"/>
      <c r="AT127" s="22" t="s">
        <v>101</v>
      </c>
      <c r="AU127" s="22">
        <v>2014</v>
      </c>
      <c r="AV127" s="41" t="s">
        <v>155</v>
      </c>
      <c r="AW127" s="33"/>
      <c r="AX127" s="33" t="s">
        <v>1423</v>
      </c>
      <c r="AY127" s="33" t="s">
        <v>138</v>
      </c>
      <c r="AZ127" s="29"/>
      <c r="BA127" s="22"/>
      <c r="BB127" s="22" t="str">
        <f t="shared" si="42"/>
        <v>Bác sĩ chuyên khoa cấp I - Thần kinh</v>
      </c>
      <c r="BC127" s="22" t="str">
        <f t="shared" si="43"/>
        <v>CKI</v>
      </c>
      <c r="BD127" s="116" t="s">
        <v>158</v>
      </c>
      <c r="BE127" s="35" t="s">
        <v>1424</v>
      </c>
      <c r="BF127" s="34" t="s">
        <v>1425</v>
      </c>
      <c r="BG127" s="22" t="s">
        <v>1171</v>
      </c>
      <c r="BH127" s="22" t="s">
        <v>1172</v>
      </c>
      <c r="BI127" s="22" t="s">
        <v>1426</v>
      </c>
      <c r="BJ127" s="16"/>
      <c r="BK127" s="16"/>
      <c r="BL127" s="16"/>
      <c r="BM127" s="16"/>
      <c r="BN127" s="22" t="s">
        <v>312</v>
      </c>
      <c r="BO127" s="36" t="s">
        <v>216</v>
      </c>
      <c r="BP127" s="30" t="s">
        <v>145</v>
      </c>
    </row>
    <row r="128" spans="1:248" ht="30" customHeight="1">
      <c r="A128" s="14">
        <f t="shared" si="26"/>
        <v>125</v>
      </c>
      <c r="B128" s="16">
        <v>11</v>
      </c>
      <c r="C128" s="136" t="s">
        <v>1427</v>
      </c>
      <c r="D128" s="16">
        <v>21</v>
      </c>
      <c r="E128" s="16">
        <v>2</v>
      </c>
      <c r="F128" s="16">
        <v>1979</v>
      </c>
      <c r="G128" s="16">
        <f t="shared" si="47"/>
        <v>39</v>
      </c>
      <c r="H128" s="16">
        <v>0</v>
      </c>
      <c r="I128" s="32" t="s">
        <v>1428</v>
      </c>
      <c r="J128" s="32" t="s">
        <v>1429</v>
      </c>
      <c r="K128" s="16">
        <v>24</v>
      </c>
      <c r="L128" s="16">
        <v>8</v>
      </c>
      <c r="M128" s="16">
        <v>2015</v>
      </c>
      <c r="N128" s="16" t="s">
        <v>70</v>
      </c>
      <c r="O128" s="16" t="s">
        <v>1430</v>
      </c>
      <c r="P128" s="16" t="s">
        <v>70</v>
      </c>
      <c r="Q128" s="150" t="s">
        <v>1052</v>
      </c>
      <c r="R128" s="33" t="s">
        <v>1343</v>
      </c>
      <c r="S128" s="16" t="s">
        <v>151</v>
      </c>
      <c r="T128" s="22" t="s">
        <v>152</v>
      </c>
      <c r="U128" s="16">
        <v>310</v>
      </c>
      <c r="V128" s="29">
        <v>42688</v>
      </c>
      <c r="W128" s="16" t="s">
        <v>210</v>
      </c>
      <c r="X128" s="20" t="e">
        <f>SUM(#REF!)</f>
        <v>#REF!</v>
      </c>
      <c r="Y128" s="21" t="e">
        <f>#REF!-X128</f>
        <v>#REF!</v>
      </c>
      <c r="Z128" s="21">
        <v>1600000</v>
      </c>
      <c r="AA128" s="21" t="e">
        <f>Y128-Z128-AB128-AC128-AD128</f>
        <v>#REF!</v>
      </c>
      <c r="AB128" s="21">
        <v>1600000</v>
      </c>
      <c r="AC128" s="21">
        <v>1600000</v>
      </c>
      <c r="AD128" s="44">
        <v>730000</v>
      </c>
      <c r="AE128" s="20" t="e">
        <f t="shared" si="46"/>
        <v>#REF!</v>
      </c>
      <c r="AF128" s="29">
        <v>42689</v>
      </c>
      <c r="AG128" s="33"/>
      <c r="AH128" s="33"/>
      <c r="AI128" s="29">
        <v>42689</v>
      </c>
      <c r="AJ128" s="29">
        <v>42750</v>
      </c>
      <c r="AK128" s="29">
        <v>43115</v>
      </c>
      <c r="AL128" s="45">
        <v>43830</v>
      </c>
      <c r="AM128" s="45"/>
      <c r="AN128" s="32" t="s">
        <v>1431</v>
      </c>
      <c r="AO128" s="29">
        <v>42750</v>
      </c>
      <c r="AP128" s="16" t="s">
        <v>80</v>
      </c>
      <c r="AQ128" s="29">
        <v>42750</v>
      </c>
      <c r="AR128" s="16"/>
      <c r="AS128" s="32"/>
      <c r="AT128" s="22" t="s">
        <v>101</v>
      </c>
      <c r="AU128" s="22">
        <v>2013</v>
      </c>
      <c r="AV128" s="41" t="s">
        <v>155</v>
      </c>
      <c r="AW128" s="33" t="s">
        <v>1432</v>
      </c>
      <c r="AX128" s="33" t="s">
        <v>104</v>
      </c>
      <c r="AY128" s="33" t="s">
        <v>138</v>
      </c>
      <c r="AZ128" s="29"/>
      <c r="BA128" s="22"/>
      <c r="BB128" s="22" t="str">
        <f t="shared" si="42"/>
        <v>Bác sĩ chuyên khoa cấp I - Thần kinh</v>
      </c>
      <c r="BC128" s="22" t="str">
        <f t="shared" si="43"/>
        <v>CKI</v>
      </c>
      <c r="BD128" s="116" t="s">
        <v>158</v>
      </c>
      <c r="BE128" s="35" t="s">
        <v>1433</v>
      </c>
      <c r="BF128" s="34">
        <v>41932</v>
      </c>
      <c r="BG128" s="22" t="s">
        <v>84</v>
      </c>
      <c r="BH128" s="22" t="s">
        <v>160</v>
      </c>
      <c r="BI128" s="22" t="s">
        <v>1434</v>
      </c>
      <c r="BJ128" s="16"/>
      <c r="BK128" s="16"/>
      <c r="BL128" s="16"/>
      <c r="BM128" s="16"/>
      <c r="BN128" s="22" t="s">
        <v>312</v>
      </c>
      <c r="BO128" s="36" t="s">
        <v>216</v>
      </c>
      <c r="BP128" s="30" t="s">
        <v>145</v>
      </c>
    </row>
    <row r="129" spans="1:248" ht="30" customHeight="1">
      <c r="A129" s="14">
        <f t="shared" si="26"/>
        <v>126</v>
      </c>
      <c r="B129" s="16">
        <v>12</v>
      </c>
      <c r="C129" s="175" t="s">
        <v>1435</v>
      </c>
      <c r="D129" s="16">
        <v>8</v>
      </c>
      <c r="E129" s="16">
        <v>2</v>
      </c>
      <c r="F129" s="16">
        <v>1975</v>
      </c>
      <c r="G129" s="16">
        <f t="shared" si="47"/>
        <v>43</v>
      </c>
      <c r="H129" s="16">
        <v>1</v>
      </c>
      <c r="I129" s="40" t="s">
        <v>1436</v>
      </c>
      <c r="J129" s="40" t="s">
        <v>1437</v>
      </c>
      <c r="K129" s="16">
        <v>11</v>
      </c>
      <c r="L129" s="16">
        <v>4</v>
      </c>
      <c r="M129" s="16">
        <v>2015</v>
      </c>
      <c r="N129" s="35" t="s">
        <v>70</v>
      </c>
      <c r="O129" s="22" t="s">
        <v>1438</v>
      </c>
      <c r="P129" s="22" t="s">
        <v>70</v>
      </c>
      <c r="Q129" s="152" t="s">
        <v>1052</v>
      </c>
      <c r="R129" s="33" t="s">
        <v>1343</v>
      </c>
      <c r="S129" s="16" t="s">
        <v>151</v>
      </c>
      <c r="T129" s="22" t="s">
        <v>152</v>
      </c>
      <c r="U129" s="16">
        <v>491</v>
      </c>
      <c r="V129" s="29">
        <v>42919</v>
      </c>
      <c r="W129" s="16" t="s">
        <v>210</v>
      </c>
      <c r="X129" s="20" t="e">
        <f>SUM(#REF!)</f>
        <v>#REF!</v>
      </c>
      <c r="Y129" s="21" t="e">
        <f>#REF!-X129</f>
        <v>#REF!</v>
      </c>
      <c r="Z129" s="21">
        <v>1600000</v>
      </c>
      <c r="AA129" s="21" t="e">
        <f>Y129-Z129-AB129-AC129-AD129</f>
        <v>#REF!</v>
      </c>
      <c r="AB129" s="21">
        <v>1600000</v>
      </c>
      <c r="AC129" s="21">
        <v>1600000</v>
      </c>
      <c r="AD129" s="21">
        <v>730000</v>
      </c>
      <c r="AE129" s="20" t="e">
        <f t="shared" si="46"/>
        <v>#REF!</v>
      </c>
      <c r="AF129" s="29">
        <v>42919</v>
      </c>
      <c r="AG129" s="29"/>
      <c r="AH129" s="29"/>
      <c r="AI129" s="29"/>
      <c r="AJ129" s="29">
        <v>42979</v>
      </c>
      <c r="AK129" s="29">
        <v>43344</v>
      </c>
      <c r="AL129" s="29"/>
      <c r="AM129" s="29">
        <v>44074</v>
      </c>
      <c r="AN129" s="32"/>
      <c r="AO129" s="29">
        <v>42979</v>
      </c>
      <c r="AP129" s="16"/>
      <c r="AQ129" s="29">
        <v>42979</v>
      </c>
      <c r="AR129" s="16"/>
      <c r="AS129" s="32"/>
      <c r="AT129" s="22" t="s">
        <v>101</v>
      </c>
      <c r="AU129" s="22">
        <v>2012</v>
      </c>
      <c r="AV129" s="41" t="s">
        <v>525</v>
      </c>
      <c r="AW129" s="33" t="s">
        <v>1439</v>
      </c>
      <c r="AX129" s="33"/>
      <c r="AY129" s="33"/>
      <c r="AZ129" s="29" t="s">
        <v>1440</v>
      </c>
      <c r="BA129" s="119" t="s">
        <v>1441</v>
      </c>
      <c r="BB129" s="22" t="str">
        <f t="shared" si="42"/>
        <v>Bác sĩ chuyên khoa cấp I - Thần kinh</v>
      </c>
      <c r="BC129" s="22" t="str">
        <f t="shared" si="43"/>
        <v>CKI</v>
      </c>
      <c r="BD129" s="116" t="s">
        <v>158</v>
      </c>
      <c r="BE129" s="35" t="s">
        <v>1442</v>
      </c>
      <c r="BF129" s="34" t="s">
        <v>1443</v>
      </c>
      <c r="BG129" s="22" t="s">
        <v>1361</v>
      </c>
      <c r="BH129" s="22" t="s">
        <v>1172</v>
      </c>
      <c r="BI129" s="22" t="s">
        <v>1338</v>
      </c>
      <c r="BJ129" s="16"/>
      <c r="BK129" s="16"/>
      <c r="BL129" s="16"/>
      <c r="BM129" s="16"/>
      <c r="BN129" s="22" t="s">
        <v>89</v>
      </c>
      <c r="BO129" s="36" t="s">
        <v>216</v>
      </c>
      <c r="BP129" s="30" t="s">
        <v>145</v>
      </c>
    </row>
    <row r="130" spans="1:248" ht="30" customHeight="1">
      <c r="A130" s="14">
        <f t="shared" si="26"/>
        <v>127</v>
      </c>
      <c r="B130" s="16">
        <v>13</v>
      </c>
      <c r="C130" s="175" t="s">
        <v>1444</v>
      </c>
      <c r="D130" s="16">
        <v>27</v>
      </c>
      <c r="E130" s="16">
        <v>10</v>
      </c>
      <c r="F130" s="16">
        <v>1981</v>
      </c>
      <c r="G130" s="16">
        <f t="shared" si="47"/>
        <v>37</v>
      </c>
      <c r="H130" s="16">
        <v>0</v>
      </c>
      <c r="I130" s="40" t="s">
        <v>1445</v>
      </c>
      <c r="J130" s="40" t="s">
        <v>1446</v>
      </c>
      <c r="K130" s="16">
        <v>5</v>
      </c>
      <c r="L130" s="16">
        <v>9</v>
      </c>
      <c r="M130" s="16">
        <v>2013</v>
      </c>
      <c r="N130" s="22" t="s">
        <v>70</v>
      </c>
      <c r="O130" s="22" t="s">
        <v>1447</v>
      </c>
      <c r="P130" s="22" t="s">
        <v>70</v>
      </c>
      <c r="Q130" s="152" t="s">
        <v>1052</v>
      </c>
      <c r="R130" s="33" t="s">
        <v>1343</v>
      </c>
      <c r="S130" s="16" t="s">
        <v>151</v>
      </c>
      <c r="T130" s="22" t="s">
        <v>152</v>
      </c>
      <c r="U130" s="16">
        <v>492</v>
      </c>
      <c r="V130" s="29">
        <v>42920</v>
      </c>
      <c r="W130" s="16" t="s">
        <v>210</v>
      </c>
      <c r="X130" s="20" t="e">
        <f>SUM(#REF!)</f>
        <v>#REF!</v>
      </c>
      <c r="Y130" s="21" t="e">
        <f>#REF!-X130</f>
        <v>#REF!</v>
      </c>
      <c r="Z130" s="21">
        <v>1600000</v>
      </c>
      <c r="AA130" s="21" t="e">
        <f>Y130-Z130-AB130-AC130-AD130</f>
        <v>#REF!</v>
      </c>
      <c r="AB130" s="21">
        <v>1600000</v>
      </c>
      <c r="AC130" s="21">
        <v>1600000</v>
      </c>
      <c r="AD130" s="21">
        <v>730000</v>
      </c>
      <c r="AE130" s="20" t="e">
        <f t="shared" si="46"/>
        <v>#REF!</v>
      </c>
      <c r="AF130" s="29">
        <v>42920</v>
      </c>
      <c r="AG130" s="29"/>
      <c r="AH130" s="29"/>
      <c r="AI130" s="29"/>
      <c r="AJ130" s="29">
        <v>42982</v>
      </c>
      <c r="AK130" s="29">
        <v>43344</v>
      </c>
      <c r="AL130" s="29"/>
      <c r="AM130" s="29">
        <v>44074</v>
      </c>
      <c r="AN130" s="32"/>
      <c r="AO130" s="29">
        <v>42979</v>
      </c>
      <c r="AP130" s="16"/>
      <c r="AQ130" s="29">
        <v>42979</v>
      </c>
      <c r="AR130" s="16"/>
      <c r="AS130" s="32"/>
      <c r="AT130" s="22" t="s">
        <v>101</v>
      </c>
      <c r="AU130" s="22">
        <v>2013</v>
      </c>
      <c r="AV130" s="41" t="s">
        <v>525</v>
      </c>
      <c r="AW130" s="33"/>
      <c r="AX130" s="33" t="s">
        <v>104</v>
      </c>
      <c r="AY130" s="33" t="s">
        <v>138</v>
      </c>
      <c r="AZ130" s="29" t="s">
        <v>1448</v>
      </c>
      <c r="BA130" s="119" t="s">
        <v>820</v>
      </c>
      <c r="BB130" s="22" t="str">
        <f t="shared" si="42"/>
        <v>Bác sĩ chuyên khoa cấp I - Thần kinh</v>
      </c>
      <c r="BC130" s="22" t="str">
        <f t="shared" si="43"/>
        <v>CKI</v>
      </c>
      <c r="BD130" s="116" t="s">
        <v>158</v>
      </c>
      <c r="BE130" s="35" t="s">
        <v>1449</v>
      </c>
      <c r="BF130" s="34" t="s">
        <v>1450</v>
      </c>
      <c r="BG130" s="22" t="s">
        <v>1361</v>
      </c>
      <c r="BH130" s="22" t="s">
        <v>469</v>
      </c>
      <c r="BI130" s="22" t="s">
        <v>1338</v>
      </c>
      <c r="BJ130" s="16"/>
      <c r="BK130" s="16"/>
      <c r="BL130" s="16"/>
      <c r="BM130" s="16"/>
      <c r="BN130" s="22" t="s">
        <v>89</v>
      </c>
      <c r="BO130" s="36" t="s">
        <v>216</v>
      </c>
      <c r="BP130" s="30" t="s">
        <v>145</v>
      </c>
    </row>
    <row r="131" spans="1:248" ht="30" customHeight="1">
      <c r="A131" s="14">
        <f t="shared" si="26"/>
        <v>128</v>
      </c>
      <c r="B131" s="16">
        <v>15</v>
      </c>
      <c r="C131" s="175" t="s">
        <v>1451</v>
      </c>
      <c r="D131" s="16">
        <v>29</v>
      </c>
      <c r="E131" s="16">
        <v>9</v>
      </c>
      <c r="F131" s="16">
        <v>1969</v>
      </c>
      <c r="G131" s="16">
        <f t="shared" si="47"/>
        <v>49</v>
      </c>
      <c r="H131" s="22">
        <v>1</v>
      </c>
      <c r="I131" s="40" t="s">
        <v>1452</v>
      </c>
      <c r="J131" s="40" t="s">
        <v>1453</v>
      </c>
      <c r="K131" s="16">
        <v>8</v>
      </c>
      <c r="L131" s="16">
        <v>11</v>
      </c>
      <c r="M131" s="16">
        <v>2007</v>
      </c>
      <c r="N131" s="22" t="s">
        <v>70</v>
      </c>
      <c r="O131" s="22" t="s">
        <v>1454</v>
      </c>
      <c r="P131" s="22" t="s">
        <v>70</v>
      </c>
      <c r="Q131" s="152" t="s">
        <v>1455</v>
      </c>
      <c r="R131" s="22" t="s">
        <v>1456</v>
      </c>
      <c r="S131" s="22" t="s">
        <v>270</v>
      </c>
      <c r="T131" s="22" t="s">
        <v>118</v>
      </c>
      <c r="U131" s="16">
        <v>258</v>
      </c>
      <c r="V131" s="29">
        <v>43297</v>
      </c>
      <c r="W131" s="22" t="s">
        <v>238</v>
      </c>
      <c r="X131" s="20" t="e">
        <f>SUM(#REF!)</f>
        <v>#REF!</v>
      </c>
      <c r="Y131" s="21" t="e">
        <f>#REF!-X131</f>
        <v>#REF!</v>
      </c>
      <c r="Z131" s="21">
        <v>1600000</v>
      </c>
      <c r="AA131" s="21" t="e">
        <f>Y131-Z131-AB131-AC131-AD131</f>
        <v>#REF!</v>
      </c>
      <c r="AB131" s="21">
        <v>1600000</v>
      </c>
      <c r="AC131" s="21">
        <v>1600000</v>
      </c>
      <c r="AD131" s="21">
        <v>730000</v>
      </c>
      <c r="AE131" s="20" t="e">
        <f t="shared" si="46"/>
        <v>#REF!</v>
      </c>
      <c r="AF131" s="29">
        <v>43297</v>
      </c>
      <c r="AG131" s="16"/>
      <c r="AH131" s="29"/>
      <c r="AI131" s="29"/>
      <c r="AJ131" s="22"/>
      <c r="AK131" s="29">
        <v>43359</v>
      </c>
      <c r="AL131" s="29">
        <v>43738</v>
      </c>
      <c r="AM131" s="29"/>
      <c r="AN131" s="30"/>
      <c r="AO131" s="57"/>
      <c r="AP131" s="30"/>
      <c r="AQ131" s="57"/>
      <c r="AR131" s="30"/>
      <c r="AS131" s="30"/>
      <c r="AT131" s="30" t="s">
        <v>101</v>
      </c>
      <c r="AU131" s="30">
        <v>2004</v>
      </c>
      <c r="AV131" s="30" t="s">
        <v>1457</v>
      </c>
      <c r="AW131" s="30" t="s">
        <v>1458</v>
      </c>
      <c r="AX131" s="33" t="s">
        <v>226</v>
      </c>
      <c r="AY131" s="33"/>
      <c r="AZ131" s="30"/>
      <c r="BA131" s="30"/>
      <c r="BB131" s="22" t="str">
        <f t="shared" si="42"/>
        <v xml:space="preserve">Thạc sĩ y học </v>
      </c>
      <c r="BC131" s="22" t="str">
        <f t="shared" si="43"/>
        <v>Thạc sĩ</v>
      </c>
      <c r="BD131" s="30" t="s">
        <v>122</v>
      </c>
      <c r="BE131" s="30" t="s">
        <v>1459</v>
      </c>
      <c r="BF131" s="57">
        <v>41625</v>
      </c>
      <c r="BG131" s="22" t="s">
        <v>1460</v>
      </c>
      <c r="BH131" s="30" t="s">
        <v>160</v>
      </c>
      <c r="BI131" s="30" t="s">
        <v>143</v>
      </c>
      <c r="BJ131" s="30"/>
      <c r="BK131" s="30"/>
      <c r="BL131" s="30"/>
      <c r="BM131" s="30"/>
      <c r="BN131" s="22"/>
      <c r="BO131" s="36"/>
      <c r="BP131" s="30" t="s">
        <v>145</v>
      </c>
    </row>
    <row r="132" spans="1:248" ht="30" customHeight="1">
      <c r="A132" s="14">
        <f t="shared" si="26"/>
        <v>129</v>
      </c>
      <c r="B132" s="16">
        <v>16</v>
      </c>
      <c r="C132" s="175" t="s">
        <v>1461</v>
      </c>
      <c r="D132" s="16">
        <v>9</v>
      </c>
      <c r="E132" s="16">
        <v>2</v>
      </c>
      <c r="F132" s="16">
        <v>1993</v>
      </c>
      <c r="G132" s="16">
        <f t="shared" si="47"/>
        <v>25</v>
      </c>
      <c r="H132" s="22">
        <v>1</v>
      </c>
      <c r="I132" s="40" t="s">
        <v>1462</v>
      </c>
      <c r="J132" s="40" t="s">
        <v>1463</v>
      </c>
      <c r="K132" s="16">
        <v>3</v>
      </c>
      <c r="L132" s="16">
        <v>2</v>
      </c>
      <c r="M132" s="16">
        <v>2012</v>
      </c>
      <c r="N132" s="22" t="s">
        <v>70</v>
      </c>
      <c r="O132" s="22" t="s">
        <v>1464</v>
      </c>
      <c r="P132" s="22" t="str">
        <f>N132</f>
        <v>Tp.HCM</v>
      </c>
      <c r="Q132" s="152" t="s">
        <v>1455</v>
      </c>
      <c r="R132" s="22" t="s">
        <v>464</v>
      </c>
      <c r="S132" s="22" t="s">
        <v>270</v>
      </c>
      <c r="T132" s="22" t="s">
        <v>168</v>
      </c>
      <c r="U132" s="16"/>
      <c r="V132" s="29">
        <v>43374</v>
      </c>
      <c r="W132" s="22" t="s">
        <v>344</v>
      </c>
      <c r="X132" s="20" t="e">
        <f>SUM(#REF!)</f>
        <v>#REF!</v>
      </c>
      <c r="Y132" s="21"/>
      <c r="Z132" s="21"/>
      <c r="AA132" s="21"/>
      <c r="AB132" s="21"/>
      <c r="AC132" s="21"/>
      <c r="AD132" s="21"/>
      <c r="AE132" s="20" t="e">
        <f t="shared" si="46"/>
        <v>#REF!</v>
      </c>
      <c r="AF132" s="29">
        <v>43374</v>
      </c>
      <c r="AG132" s="16"/>
      <c r="AH132" s="29"/>
      <c r="AI132" s="29"/>
      <c r="AJ132" s="22"/>
      <c r="AK132" s="29">
        <v>43434</v>
      </c>
      <c r="AL132" s="29"/>
      <c r="AM132" s="29"/>
      <c r="AN132" s="30"/>
      <c r="AO132" s="57"/>
      <c r="AP132" s="30"/>
      <c r="AQ132" s="57"/>
      <c r="AR132" s="30"/>
      <c r="AS132" s="30"/>
      <c r="AT132" s="30" t="s">
        <v>211</v>
      </c>
      <c r="AU132" s="30">
        <v>2018</v>
      </c>
      <c r="AV132" s="41" t="s">
        <v>525</v>
      </c>
      <c r="AW132" s="30"/>
      <c r="AX132" s="33"/>
      <c r="AY132" s="33"/>
      <c r="AZ132" s="30"/>
      <c r="BA132" s="30"/>
      <c r="BB132" s="22" t="str">
        <f t="shared" si="42"/>
        <v xml:space="preserve">Bác sĩ Y Đa khoa </v>
      </c>
      <c r="BC132" s="22" t="str">
        <f t="shared" si="43"/>
        <v>BS.ĐH</v>
      </c>
      <c r="BD132" s="22" t="s">
        <v>141</v>
      </c>
      <c r="BE132" s="30"/>
      <c r="BF132" s="57"/>
      <c r="BG132" s="22"/>
      <c r="BH132" s="30"/>
      <c r="BI132" s="30"/>
      <c r="BJ132" s="30"/>
      <c r="BK132" s="30"/>
      <c r="BL132" s="30"/>
      <c r="BM132" s="30"/>
      <c r="BN132" s="22"/>
      <c r="BO132" s="36"/>
      <c r="BP132" s="30"/>
    </row>
    <row r="133" spans="1:248" ht="25.5">
      <c r="A133" s="14">
        <f t="shared" ref="A133:A196" si="48">+A132+1</f>
        <v>130</v>
      </c>
      <c r="B133" s="16">
        <v>17</v>
      </c>
      <c r="C133" s="206" t="s">
        <v>1465</v>
      </c>
      <c r="D133" s="14">
        <v>13</v>
      </c>
      <c r="E133" s="14">
        <v>12</v>
      </c>
      <c r="F133" s="14">
        <v>1991</v>
      </c>
      <c r="G133" s="16">
        <f t="shared" si="47"/>
        <v>27</v>
      </c>
      <c r="H133" s="16">
        <v>0</v>
      </c>
      <c r="I133" s="14" t="s">
        <v>1466</v>
      </c>
      <c r="J133" s="17" t="s">
        <v>1467</v>
      </c>
      <c r="K133" s="14">
        <v>4</v>
      </c>
      <c r="L133" s="14">
        <v>4</v>
      </c>
      <c r="M133" s="14">
        <v>2006</v>
      </c>
      <c r="N133" s="14" t="s">
        <v>462</v>
      </c>
      <c r="O133" s="14" t="s">
        <v>1468</v>
      </c>
      <c r="P133" s="14" t="s">
        <v>462</v>
      </c>
      <c r="Q133" s="251" t="s">
        <v>1052</v>
      </c>
      <c r="R133" s="28" t="s">
        <v>279</v>
      </c>
      <c r="S133" s="14" t="s">
        <v>280</v>
      </c>
      <c r="T133" s="14" t="s">
        <v>131</v>
      </c>
      <c r="U133" s="14">
        <v>81</v>
      </c>
      <c r="V133" s="19" t="s">
        <v>281</v>
      </c>
      <c r="W133" s="14" t="s">
        <v>77</v>
      </c>
      <c r="X133" s="20" t="e">
        <f>SUM(#REF!)</f>
        <v>#REF!</v>
      </c>
      <c r="Y133" s="21" t="e">
        <f>#REF!-X133</f>
        <v>#REF!</v>
      </c>
      <c r="Z133" s="21">
        <v>2000000</v>
      </c>
      <c r="AA133" s="21" t="e">
        <f t="shared" ref="AA133:AA137" si="49">Y133-Z133-AB133-AC133-AD133</f>
        <v>#REF!</v>
      </c>
      <c r="AB133" s="21"/>
      <c r="AC133" s="21"/>
      <c r="AD133" s="21"/>
      <c r="AE133" s="20" t="e">
        <f t="shared" si="46"/>
        <v>#REF!</v>
      </c>
      <c r="AF133" s="19" t="s">
        <v>281</v>
      </c>
      <c r="AG133" s="19"/>
      <c r="AH133" s="19">
        <v>42110</v>
      </c>
      <c r="AI133" s="19">
        <v>42370</v>
      </c>
      <c r="AJ133" s="19"/>
      <c r="AK133" s="19">
        <v>43101</v>
      </c>
      <c r="AL133" s="29" t="s">
        <v>78</v>
      </c>
      <c r="AM133" s="19"/>
      <c r="AN133" s="17" t="s">
        <v>1469</v>
      </c>
      <c r="AO133" s="19">
        <v>41821</v>
      </c>
      <c r="AP133" s="14" t="s">
        <v>80</v>
      </c>
      <c r="AQ133" s="19">
        <v>42401</v>
      </c>
      <c r="AR133" s="14"/>
      <c r="AS133" s="17"/>
      <c r="AT133" s="18" t="s">
        <v>135</v>
      </c>
      <c r="AU133" s="18">
        <v>2013</v>
      </c>
      <c r="AV133" s="26" t="s">
        <v>1470</v>
      </c>
      <c r="AW133" s="28" t="s">
        <v>1471</v>
      </c>
      <c r="AX133" s="30" t="s">
        <v>104</v>
      </c>
      <c r="AY133" s="30" t="s">
        <v>104</v>
      </c>
      <c r="AZ133" s="19"/>
      <c r="BA133" s="18"/>
      <c r="BB133" s="22" t="str">
        <f t="shared" si="42"/>
        <v>Cử nhân điều dưỡng</v>
      </c>
      <c r="BC133" s="22" t="str">
        <f t="shared" si="43"/>
        <v>ĐH</v>
      </c>
      <c r="BD133" s="22" t="s">
        <v>287</v>
      </c>
      <c r="BE133" s="18" t="s">
        <v>1472</v>
      </c>
      <c r="BF133" s="19">
        <v>42234</v>
      </c>
      <c r="BG133" s="18" t="s">
        <v>84</v>
      </c>
      <c r="BH133" s="18" t="s">
        <v>85</v>
      </c>
      <c r="BI133" s="18" t="s">
        <v>289</v>
      </c>
      <c r="BJ133" s="14"/>
      <c r="BK133" s="14"/>
      <c r="BL133" s="14"/>
      <c r="BM133" s="14" t="s">
        <v>80</v>
      </c>
      <c r="BN133" s="22" t="s">
        <v>763</v>
      </c>
      <c r="BO133" s="23"/>
      <c r="BP133" s="24"/>
    </row>
    <row r="134" spans="1:248" ht="51">
      <c r="A134" s="14">
        <f t="shared" si="48"/>
        <v>131</v>
      </c>
      <c r="B134" s="14">
        <v>1</v>
      </c>
      <c r="C134" s="206" t="s">
        <v>1479</v>
      </c>
      <c r="D134" s="14">
        <v>26</v>
      </c>
      <c r="E134" s="14">
        <v>2</v>
      </c>
      <c r="F134" s="14">
        <v>1964</v>
      </c>
      <c r="G134" s="16">
        <f t="shared" si="47"/>
        <v>54</v>
      </c>
      <c r="H134" s="16">
        <v>1</v>
      </c>
      <c r="I134" s="17" t="s">
        <v>1480</v>
      </c>
      <c r="J134" s="14" t="s">
        <v>1481</v>
      </c>
      <c r="K134" s="14">
        <v>11</v>
      </c>
      <c r="L134" s="14">
        <v>8</v>
      </c>
      <c r="M134" s="14">
        <v>2008</v>
      </c>
      <c r="N134" s="14" t="s">
        <v>70</v>
      </c>
      <c r="O134" s="14" t="s">
        <v>1482</v>
      </c>
      <c r="P134" s="14" t="s">
        <v>70</v>
      </c>
      <c r="Q134" s="251" t="s">
        <v>1483</v>
      </c>
      <c r="R134" s="28" t="s">
        <v>1484</v>
      </c>
      <c r="S134" s="14" t="s">
        <v>352</v>
      </c>
      <c r="T134" s="14" t="s">
        <v>97</v>
      </c>
      <c r="U134" s="14" t="s">
        <v>1485</v>
      </c>
      <c r="V134" s="19" t="s">
        <v>281</v>
      </c>
      <c r="W134" s="14" t="s">
        <v>77</v>
      </c>
      <c r="X134" s="20" t="e">
        <f>SUM(#REF!)</f>
        <v>#REF!</v>
      </c>
      <c r="Y134" s="21" t="e">
        <f>#REF!-X134</f>
        <v>#REF!</v>
      </c>
      <c r="Z134" s="21">
        <v>3000000</v>
      </c>
      <c r="AA134" s="21" t="e">
        <f t="shared" si="49"/>
        <v>#REF!</v>
      </c>
      <c r="AB134" s="21">
        <v>3000000</v>
      </c>
      <c r="AC134" s="21">
        <v>3000000</v>
      </c>
      <c r="AD134" s="21">
        <v>730000</v>
      </c>
      <c r="AE134" s="20" t="e">
        <f t="shared" ref="AE134:AE145" si="50">X134+Y134</f>
        <v>#REF!</v>
      </c>
      <c r="AF134" s="19" t="s">
        <v>281</v>
      </c>
      <c r="AG134" s="19"/>
      <c r="AH134" s="19"/>
      <c r="AI134" s="19">
        <v>42370</v>
      </c>
      <c r="AJ134" s="19" t="s">
        <v>77</v>
      </c>
      <c r="AK134" s="29">
        <v>43101</v>
      </c>
      <c r="AL134" s="29" t="s">
        <v>78</v>
      </c>
      <c r="AM134" s="19"/>
      <c r="AN134" s="17" t="s">
        <v>1486</v>
      </c>
      <c r="AO134" s="19">
        <v>41821</v>
      </c>
      <c r="AP134" s="14" t="s">
        <v>80</v>
      </c>
      <c r="AQ134" s="19">
        <v>42401</v>
      </c>
      <c r="AR134" s="14"/>
      <c r="AS134" s="17"/>
      <c r="AT134" s="18" t="s">
        <v>101</v>
      </c>
      <c r="AU134" s="18">
        <v>2012</v>
      </c>
      <c r="AV134" s="18" t="s">
        <v>355</v>
      </c>
      <c r="AW134" s="28" t="s">
        <v>1487</v>
      </c>
      <c r="AX134" s="54"/>
      <c r="AY134" s="54" t="s">
        <v>138</v>
      </c>
      <c r="AZ134" s="18" t="s">
        <v>1274</v>
      </c>
      <c r="BA134" s="18" t="s">
        <v>1488</v>
      </c>
      <c r="BB134" s="22" t="str">
        <f t="shared" si="42"/>
        <v>Bác sĩ chuyên khoa cấp II - Ngoại khoa</v>
      </c>
      <c r="BC134" s="22" t="str">
        <f t="shared" si="43"/>
        <v>CKII</v>
      </c>
      <c r="BD134" s="18" t="s">
        <v>107</v>
      </c>
      <c r="BE134" s="27" t="s">
        <v>1489</v>
      </c>
      <c r="BF134" s="27" t="s">
        <v>519</v>
      </c>
      <c r="BG134" s="18" t="s">
        <v>84</v>
      </c>
      <c r="BH134" s="18" t="s">
        <v>85</v>
      </c>
      <c r="BI134" s="18" t="s">
        <v>1490</v>
      </c>
      <c r="BJ134" s="14" t="s">
        <v>550</v>
      </c>
      <c r="BK134" s="14" t="s">
        <v>88</v>
      </c>
      <c r="BL134" s="14" t="s">
        <v>80</v>
      </c>
      <c r="BM134" s="14"/>
      <c r="BN134" s="22" t="s">
        <v>763</v>
      </c>
      <c r="BO134" s="23"/>
      <c r="BP134" s="30" t="s">
        <v>145</v>
      </c>
    </row>
    <row r="135" spans="1:248" ht="25.5">
      <c r="A135" s="14">
        <f t="shared" si="48"/>
        <v>132</v>
      </c>
      <c r="B135" s="16">
        <v>2</v>
      </c>
      <c r="C135" s="136" t="s">
        <v>1491</v>
      </c>
      <c r="D135" s="16">
        <v>2</v>
      </c>
      <c r="E135" s="16">
        <v>6</v>
      </c>
      <c r="F135" s="16">
        <v>1985</v>
      </c>
      <c r="G135" s="16">
        <f t="shared" si="47"/>
        <v>33</v>
      </c>
      <c r="H135" s="16">
        <v>1</v>
      </c>
      <c r="I135" s="16" t="s">
        <v>1492</v>
      </c>
      <c r="J135" s="32" t="s">
        <v>1493</v>
      </c>
      <c r="K135" s="16">
        <v>3</v>
      </c>
      <c r="L135" s="16">
        <v>7</v>
      </c>
      <c r="M135" s="16">
        <v>2015</v>
      </c>
      <c r="N135" s="120" t="s">
        <v>70</v>
      </c>
      <c r="O135" s="16" t="s">
        <v>1494</v>
      </c>
      <c r="P135" s="16" t="s">
        <v>70</v>
      </c>
      <c r="Q135" s="150" t="s">
        <v>1483</v>
      </c>
      <c r="R135" s="33" t="s">
        <v>1495</v>
      </c>
      <c r="S135" s="16" t="s">
        <v>151</v>
      </c>
      <c r="T135" s="16" t="s">
        <v>118</v>
      </c>
      <c r="U135" s="16">
        <v>94</v>
      </c>
      <c r="V135" s="34" t="s">
        <v>882</v>
      </c>
      <c r="W135" s="16" t="s">
        <v>77</v>
      </c>
      <c r="X135" s="20" t="e">
        <f>SUM(#REF!)</f>
        <v>#REF!</v>
      </c>
      <c r="Y135" s="21" t="e">
        <f>#REF!-X135</f>
        <v>#REF!</v>
      </c>
      <c r="Z135" s="21">
        <v>1600000</v>
      </c>
      <c r="AA135" s="21" t="e">
        <f t="shared" si="49"/>
        <v>#REF!</v>
      </c>
      <c r="AB135" s="21">
        <v>1600000</v>
      </c>
      <c r="AC135" s="21">
        <v>1600000</v>
      </c>
      <c r="AD135" s="21">
        <v>730000</v>
      </c>
      <c r="AE135" s="20" t="e">
        <f t="shared" si="50"/>
        <v>#REF!</v>
      </c>
      <c r="AF135" s="29">
        <v>41974</v>
      </c>
      <c r="AG135" s="29"/>
      <c r="AH135" s="29">
        <v>42339</v>
      </c>
      <c r="AI135" s="29">
        <v>42370</v>
      </c>
      <c r="AJ135" s="29"/>
      <c r="AK135" s="29">
        <v>43101</v>
      </c>
      <c r="AL135" s="29" t="s">
        <v>78</v>
      </c>
      <c r="AM135" s="29"/>
      <c r="AN135" s="32" t="s">
        <v>1496</v>
      </c>
      <c r="AO135" s="29">
        <v>42005</v>
      </c>
      <c r="AP135" s="16" t="s">
        <v>80</v>
      </c>
      <c r="AQ135" s="29">
        <v>42401</v>
      </c>
      <c r="AR135" s="16"/>
      <c r="AS135" s="32"/>
      <c r="AT135" s="22" t="s">
        <v>211</v>
      </c>
      <c r="AU135" s="22" t="s">
        <v>1497</v>
      </c>
      <c r="AV135" s="22" t="s">
        <v>1498</v>
      </c>
      <c r="AW135" s="33" t="s">
        <v>1499</v>
      </c>
      <c r="AX135" s="28" t="s">
        <v>104</v>
      </c>
      <c r="AY135" s="28"/>
      <c r="AZ135" s="22"/>
      <c r="BA135" s="22" t="s">
        <v>547</v>
      </c>
      <c r="BB135" s="22" t="str">
        <f t="shared" si="42"/>
        <v>Thạc sĩ, Bác sĩ - Ngoại khoa</v>
      </c>
      <c r="BC135" s="22" t="str">
        <f t="shared" si="43"/>
        <v>Thạc sĩ</v>
      </c>
      <c r="BD135" s="22" t="s">
        <v>122</v>
      </c>
      <c r="BE135" s="35" t="s">
        <v>1500</v>
      </c>
      <c r="BF135" s="29">
        <v>41751</v>
      </c>
      <c r="BG135" s="22" t="s">
        <v>84</v>
      </c>
      <c r="BH135" s="22" t="s">
        <v>160</v>
      </c>
      <c r="BI135" s="22" t="s">
        <v>1490</v>
      </c>
      <c r="BJ135" s="16"/>
      <c r="BK135" s="16"/>
      <c r="BL135" s="16"/>
      <c r="BM135" s="16"/>
      <c r="BN135" s="22" t="s">
        <v>763</v>
      </c>
      <c r="BO135" s="36"/>
      <c r="BP135" s="30" t="s">
        <v>145</v>
      </c>
    </row>
    <row r="136" spans="1:248" ht="25.5">
      <c r="A136" s="14">
        <f t="shared" si="48"/>
        <v>133</v>
      </c>
      <c r="B136" s="16">
        <v>3</v>
      </c>
      <c r="C136" s="136" t="s">
        <v>1501</v>
      </c>
      <c r="D136" s="16">
        <v>9</v>
      </c>
      <c r="E136" s="16">
        <v>1</v>
      </c>
      <c r="F136" s="16">
        <v>1972</v>
      </c>
      <c r="G136" s="16">
        <f t="shared" si="47"/>
        <v>46</v>
      </c>
      <c r="H136" s="16">
        <v>1</v>
      </c>
      <c r="I136" s="32" t="s">
        <v>1502</v>
      </c>
      <c r="J136" s="32" t="s">
        <v>1503</v>
      </c>
      <c r="K136" s="16">
        <v>21</v>
      </c>
      <c r="L136" s="16">
        <v>5</v>
      </c>
      <c r="M136" s="16">
        <v>2013</v>
      </c>
      <c r="N136" s="16" t="s">
        <v>290</v>
      </c>
      <c r="O136" s="16" t="s">
        <v>1504</v>
      </c>
      <c r="P136" s="16" t="s">
        <v>70</v>
      </c>
      <c r="Q136" s="150" t="s">
        <v>1483</v>
      </c>
      <c r="R136" s="33" t="s">
        <v>1505</v>
      </c>
      <c r="S136" s="16" t="s">
        <v>151</v>
      </c>
      <c r="T136" s="16" t="s">
        <v>118</v>
      </c>
      <c r="U136" s="16">
        <v>95</v>
      </c>
      <c r="V136" s="29">
        <v>41904</v>
      </c>
      <c r="W136" s="16" t="s">
        <v>77</v>
      </c>
      <c r="X136" s="20" t="e">
        <f>SUM(#REF!)</f>
        <v>#REF!</v>
      </c>
      <c r="Y136" s="21" t="e">
        <f>#REF!-X136</f>
        <v>#REF!</v>
      </c>
      <c r="Z136" s="21">
        <v>1600000</v>
      </c>
      <c r="AA136" s="21" t="e">
        <f t="shared" si="49"/>
        <v>#REF!</v>
      </c>
      <c r="AB136" s="21">
        <v>1600000</v>
      </c>
      <c r="AC136" s="21">
        <v>1600000</v>
      </c>
      <c r="AD136" s="21">
        <v>730000</v>
      </c>
      <c r="AE136" s="20" t="e">
        <f t="shared" si="50"/>
        <v>#REF!</v>
      </c>
      <c r="AF136" s="29">
        <v>41904</v>
      </c>
      <c r="AG136" s="29"/>
      <c r="AH136" s="29">
        <v>42269</v>
      </c>
      <c r="AI136" s="29">
        <v>42370</v>
      </c>
      <c r="AJ136" s="29"/>
      <c r="AK136" s="29">
        <v>43101</v>
      </c>
      <c r="AL136" s="29" t="s">
        <v>78</v>
      </c>
      <c r="AM136" s="29"/>
      <c r="AN136" s="32" t="s">
        <v>1506</v>
      </c>
      <c r="AO136" s="29">
        <v>42156</v>
      </c>
      <c r="AP136" s="16" t="s">
        <v>80</v>
      </c>
      <c r="AQ136" s="29">
        <v>41913</v>
      </c>
      <c r="AR136" s="16"/>
      <c r="AS136" s="32"/>
      <c r="AT136" s="22" t="s">
        <v>101</v>
      </c>
      <c r="AU136" s="121">
        <v>1998</v>
      </c>
      <c r="AV136" s="22" t="s">
        <v>391</v>
      </c>
      <c r="AW136" s="33" t="s">
        <v>1507</v>
      </c>
      <c r="AX136" s="33"/>
      <c r="AY136" s="33"/>
      <c r="AZ136" s="121"/>
      <c r="BA136" s="121" t="s">
        <v>1508</v>
      </c>
      <c r="BB136" s="22" t="str">
        <f t="shared" si="42"/>
        <v>Thạc sĩ Y học</v>
      </c>
      <c r="BC136" s="22" t="str">
        <f t="shared" si="43"/>
        <v>Thạc sĩ</v>
      </c>
      <c r="BD136" s="22" t="s">
        <v>122</v>
      </c>
      <c r="BE136" s="122" t="s">
        <v>1509</v>
      </c>
      <c r="BF136" s="123">
        <v>41597</v>
      </c>
      <c r="BG136" s="22" t="s">
        <v>298</v>
      </c>
      <c r="BH136" s="22" t="s">
        <v>85</v>
      </c>
      <c r="BI136" s="22" t="s">
        <v>1510</v>
      </c>
      <c r="BJ136" s="16"/>
      <c r="BK136" s="16"/>
      <c r="BL136" s="16"/>
      <c r="BM136" s="16"/>
      <c r="BN136" s="22" t="s">
        <v>763</v>
      </c>
      <c r="BO136" s="36"/>
      <c r="BP136" s="30" t="s">
        <v>145</v>
      </c>
    </row>
    <row r="137" spans="1:248" ht="25.5">
      <c r="A137" s="14">
        <f t="shared" si="48"/>
        <v>134</v>
      </c>
      <c r="B137" s="16">
        <v>5</v>
      </c>
      <c r="C137" s="136" t="s">
        <v>1511</v>
      </c>
      <c r="D137" s="16">
        <v>1</v>
      </c>
      <c r="E137" s="16">
        <v>5</v>
      </c>
      <c r="F137" s="16">
        <v>1984</v>
      </c>
      <c r="G137" s="16">
        <f t="shared" si="47"/>
        <v>34</v>
      </c>
      <c r="H137" s="16">
        <v>1</v>
      </c>
      <c r="I137" s="32" t="s">
        <v>1512</v>
      </c>
      <c r="J137" s="32" t="s">
        <v>1513</v>
      </c>
      <c r="K137" s="16">
        <v>30</v>
      </c>
      <c r="L137" s="16">
        <v>6</v>
      </c>
      <c r="M137" s="16">
        <v>1999</v>
      </c>
      <c r="N137" s="16" t="s">
        <v>1001</v>
      </c>
      <c r="O137" s="16" t="s">
        <v>1514</v>
      </c>
      <c r="P137" s="16" t="s">
        <v>1001</v>
      </c>
      <c r="Q137" s="150" t="s">
        <v>1483</v>
      </c>
      <c r="R137" s="33" t="s">
        <v>1515</v>
      </c>
      <c r="S137" s="16" t="s">
        <v>151</v>
      </c>
      <c r="T137" s="22" t="s">
        <v>152</v>
      </c>
      <c r="U137" s="124" t="s">
        <v>1516</v>
      </c>
      <c r="V137" s="34" t="s">
        <v>1300</v>
      </c>
      <c r="W137" s="16" t="s">
        <v>210</v>
      </c>
      <c r="X137" s="20" t="e">
        <f>SUM(#REF!)</f>
        <v>#REF!</v>
      </c>
      <c r="Y137" s="21" t="e">
        <f>#REF!-X137</f>
        <v>#REF!</v>
      </c>
      <c r="Z137" s="21">
        <v>1600000</v>
      </c>
      <c r="AA137" s="21" t="e">
        <f t="shared" si="49"/>
        <v>#REF!</v>
      </c>
      <c r="AB137" s="21">
        <v>1600000</v>
      </c>
      <c r="AC137" s="21">
        <v>1600000</v>
      </c>
      <c r="AD137" s="21">
        <v>730000</v>
      </c>
      <c r="AE137" s="20" t="e">
        <f t="shared" si="50"/>
        <v>#REF!</v>
      </c>
      <c r="AF137" s="29" t="s">
        <v>1300</v>
      </c>
      <c r="AG137" s="34">
        <v>41913</v>
      </c>
      <c r="AH137" s="29">
        <v>42278</v>
      </c>
      <c r="AI137" s="29">
        <v>42370</v>
      </c>
      <c r="AJ137" s="29">
        <v>42736</v>
      </c>
      <c r="AK137" s="29"/>
      <c r="AL137" s="29">
        <v>43466</v>
      </c>
      <c r="AM137" s="29"/>
      <c r="AN137" s="32" t="s">
        <v>1517</v>
      </c>
      <c r="AO137" s="29">
        <v>42339</v>
      </c>
      <c r="AP137" s="16" t="s">
        <v>80</v>
      </c>
      <c r="AQ137" s="29">
        <v>42583</v>
      </c>
      <c r="AR137" s="16"/>
      <c r="AS137" s="32"/>
      <c r="AT137" s="22" t="s">
        <v>211</v>
      </c>
      <c r="AU137" s="121">
        <v>2009</v>
      </c>
      <c r="AV137" s="22" t="s">
        <v>391</v>
      </c>
      <c r="AW137" s="22"/>
      <c r="AX137" s="33" t="s">
        <v>104</v>
      </c>
      <c r="AY137" s="33" t="s">
        <v>138</v>
      </c>
      <c r="AZ137" s="121" t="s">
        <v>310</v>
      </c>
      <c r="BA137" s="121" t="s">
        <v>157</v>
      </c>
      <c r="BB137" s="22" t="str">
        <f t="shared" si="42"/>
        <v>Bác sĩ chuyên khoa cấp I - Ngoại tổng quát</v>
      </c>
      <c r="BC137" s="22" t="str">
        <f t="shared" si="43"/>
        <v>CKI</v>
      </c>
      <c r="BD137" s="22" t="s">
        <v>158</v>
      </c>
      <c r="BE137" s="121" t="s">
        <v>1518</v>
      </c>
      <c r="BF137" s="123">
        <v>41680</v>
      </c>
      <c r="BG137" s="22" t="s">
        <v>84</v>
      </c>
      <c r="BH137" s="22" t="s">
        <v>85</v>
      </c>
      <c r="BI137" s="22" t="s">
        <v>1490</v>
      </c>
      <c r="BJ137" s="16"/>
      <c r="BK137" s="16"/>
      <c r="BL137" s="16"/>
      <c r="BM137" s="16"/>
      <c r="BN137" s="22" t="s">
        <v>763</v>
      </c>
      <c r="BO137" s="36"/>
      <c r="BP137" s="30" t="s">
        <v>145</v>
      </c>
    </row>
    <row r="138" spans="1:248" ht="25.5">
      <c r="A138" s="14">
        <f t="shared" si="48"/>
        <v>135</v>
      </c>
      <c r="B138" s="16">
        <v>6</v>
      </c>
      <c r="C138" s="31" t="s">
        <v>1519</v>
      </c>
      <c r="D138" s="16">
        <v>10</v>
      </c>
      <c r="E138" s="16">
        <v>8</v>
      </c>
      <c r="F138" s="16">
        <v>1991</v>
      </c>
      <c r="G138" s="16">
        <f t="shared" si="47"/>
        <v>27</v>
      </c>
      <c r="H138" s="16">
        <v>1</v>
      </c>
      <c r="I138" s="32" t="s">
        <v>1520</v>
      </c>
      <c r="J138" s="32" t="s">
        <v>1521</v>
      </c>
      <c r="K138" s="16">
        <v>25</v>
      </c>
      <c r="L138" s="16">
        <v>3</v>
      </c>
      <c r="M138" s="16">
        <v>2009</v>
      </c>
      <c r="N138" s="16" t="s">
        <v>70</v>
      </c>
      <c r="O138" s="16" t="s">
        <v>1522</v>
      </c>
      <c r="P138" s="16" t="s">
        <v>70</v>
      </c>
      <c r="Q138" s="150" t="s">
        <v>1483</v>
      </c>
      <c r="R138" s="33" t="s">
        <v>464</v>
      </c>
      <c r="S138" s="16" t="s">
        <v>151</v>
      </c>
      <c r="T138" s="16" t="s">
        <v>168</v>
      </c>
      <c r="U138" s="16">
        <v>2</v>
      </c>
      <c r="V138" s="29">
        <v>43101</v>
      </c>
      <c r="W138" s="16" t="s">
        <v>182</v>
      </c>
      <c r="X138" s="20" t="e">
        <f>SUM(#REF!)</f>
        <v>#REF!</v>
      </c>
      <c r="Y138" s="21" t="e">
        <f>#REF!-X138</f>
        <v>#REF!</v>
      </c>
      <c r="Z138" s="21"/>
      <c r="AA138" s="21"/>
      <c r="AB138" s="21"/>
      <c r="AC138" s="21"/>
      <c r="AD138" s="21"/>
      <c r="AE138" s="20" t="e">
        <f t="shared" si="50"/>
        <v>#REF!</v>
      </c>
      <c r="AF138" s="29">
        <v>42248</v>
      </c>
      <c r="AG138" s="29"/>
      <c r="AH138" s="29"/>
      <c r="AI138" s="29"/>
      <c r="AJ138" s="29">
        <v>43112</v>
      </c>
      <c r="AK138" s="29">
        <v>43434</v>
      </c>
      <c r="AL138" s="49"/>
      <c r="AM138" s="29"/>
      <c r="AN138" s="32"/>
      <c r="AO138" s="29"/>
      <c r="AP138" s="16"/>
      <c r="AQ138" s="29"/>
      <c r="AR138" s="16"/>
      <c r="AS138" s="32"/>
      <c r="AT138" s="22"/>
      <c r="AU138" s="22"/>
      <c r="AV138" s="22" t="s">
        <v>974</v>
      </c>
      <c r="AW138" s="22"/>
      <c r="AX138" s="121" t="s">
        <v>104</v>
      </c>
      <c r="AY138" s="121" t="s">
        <v>104</v>
      </c>
      <c r="AZ138" s="22"/>
      <c r="BA138" s="22"/>
      <c r="BB138" s="22" t="str">
        <f t="shared" si="42"/>
        <v xml:space="preserve">Bác sĩ Y Đa khoa </v>
      </c>
      <c r="BC138" s="22" t="str">
        <f t="shared" si="43"/>
        <v>BS.ĐH</v>
      </c>
      <c r="BD138" s="22" t="s">
        <v>141</v>
      </c>
      <c r="BE138" s="35" t="s">
        <v>1523</v>
      </c>
      <c r="BF138" s="34">
        <v>42961</v>
      </c>
      <c r="BG138" s="22" t="s">
        <v>84</v>
      </c>
      <c r="BH138" s="22" t="s">
        <v>85</v>
      </c>
      <c r="BI138" s="22" t="s">
        <v>1490</v>
      </c>
      <c r="BJ138" s="16"/>
      <c r="BK138" s="16"/>
      <c r="BL138" s="16"/>
      <c r="BM138" s="16"/>
      <c r="BN138" s="22"/>
      <c r="BO138" s="36"/>
      <c r="BP138" s="30"/>
    </row>
    <row r="139" spans="1:248" ht="25.5">
      <c r="A139" s="14">
        <f t="shared" si="48"/>
        <v>136</v>
      </c>
      <c r="B139" s="16">
        <v>7</v>
      </c>
      <c r="C139" s="136" t="s">
        <v>1524</v>
      </c>
      <c r="D139" s="16">
        <v>27</v>
      </c>
      <c r="E139" s="16">
        <v>6</v>
      </c>
      <c r="F139" s="16">
        <v>1983</v>
      </c>
      <c r="G139" s="16">
        <f t="shared" si="47"/>
        <v>35</v>
      </c>
      <c r="H139" s="16">
        <v>1</v>
      </c>
      <c r="I139" s="32" t="s">
        <v>1525</v>
      </c>
      <c r="J139" s="32" t="s">
        <v>1526</v>
      </c>
      <c r="K139" s="16">
        <v>17</v>
      </c>
      <c r="L139" s="16">
        <v>5</v>
      </c>
      <c r="M139" s="16">
        <v>2016</v>
      </c>
      <c r="N139" s="16" t="s">
        <v>70</v>
      </c>
      <c r="O139" s="16" t="s">
        <v>1527</v>
      </c>
      <c r="P139" s="16" t="s">
        <v>70</v>
      </c>
      <c r="Q139" s="150" t="s">
        <v>1483</v>
      </c>
      <c r="R139" s="33" t="s">
        <v>1528</v>
      </c>
      <c r="S139" s="16" t="s">
        <v>151</v>
      </c>
      <c r="T139" s="16" t="s">
        <v>118</v>
      </c>
      <c r="U139" s="16" t="s">
        <v>1529</v>
      </c>
      <c r="V139" s="34">
        <v>42527</v>
      </c>
      <c r="W139" s="16" t="s">
        <v>210</v>
      </c>
      <c r="X139" s="20" t="e">
        <f>SUM(#REF!)</f>
        <v>#REF!</v>
      </c>
      <c r="Y139" s="21" t="e">
        <f>#REF!-X139</f>
        <v>#REF!</v>
      </c>
      <c r="Z139" s="21">
        <v>1600000</v>
      </c>
      <c r="AA139" s="21" t="e">
        <f>Y139-Z139-AB139-AC139-AD139</f>
        <v>#REF!</v>
      </c>
      <c r="AB139" s="21">
        <v>1600000</v>
      </c>
      <c r="AC139" s="21">
        <v>1600000</v>
      </c>
      <c r="AD139" s="21">
        <v>730000</v>
      </c>
      <c r="AE139" s="20" t="e">
        <f t="shared" si="50"/>
        <v>#REF!</v>
      </c>
      <c r="AF139" s="29">
        <v>42527</v>
      </c>
      <c r="AG139" s="29"/>
      <c r="AH139" s="29"/>
      <c r="AI139" s="29">
        <v>42583</v>
      </c>
      <c r="AJ139" s="29">
        <v>42948</v>
      </c>
      <c r="AK139" s="29"/>
      <c r="AL139" s="29">
        <v>43678</v>
      </c>
      <c r="AM139" s="29"/>
      <c r="AN139" s="32" t="s">
        <v>1530</v>
      </c>
      <c r="AO139" s="29">
        <v>42583</v>
      </c>
      <c r="AP139" s="16" t="s">
        <v>80</v>
      </c>
      <c r="AQ139" s="29">
        <v>42583</v>
      </c>
      <c r="AR139" s="16"/>
      <c r="AS139" s="32"/>
      <c r="AT139" s="22" t="s">
        <v>211</v>
      </c>
      <c r="AU139" s="22" t="s">
        <v>1531</v>
      </c>
      <c r="AV139" s="22" t="s">
        <v>391</v>
      </c>
      <c r="AW139" s="33" t="s">
        <v>1532</v>
      </c>
      <c r="AX139" s="22"/>
      <c r="AY139" s="22"/>
      <c r="AZ139" s="22" t="s">
        <v>819</v>
      </c>
      <c r="BA139" s="22" t="s">
        <v>561</v>
      </c>
      <c r="BB139" s="22" t="str">
        <f t="shared" si="42"/>
        <v>Thạc sĩ, Bác sĩ Ngoại khoa</v>
      </c>
      <c r="BC139" s="22" t="str">
        <f t="shared" si="43"/>
        <v>Thạc sĩ</v>
      </c>
      <c r="BD139" s="22" t="s">
        <v>122</v>
      </c>
      <c r="BE139" s="35" t="s">
        <v>1533</v>
      </c>
      <c r="BF139" s="34">
        <v>41656</v>
      </c>
      <c r="BG139" s="22" t="s">
        <v>84</v>
      </c>
      <c r="BH139" s="22" t="s">
        <v>160</v>
      </c>
      <c r="BI139" s="22" t="s">
        <v>1534</v>
      </c>
      <c r="BJ139" s="16"/>
      <c r="BK139" s="16"/>
      <c r="BL139" s="16"/>
      <c r="BM139" s="16"/>
      <c r="BN139" s="22" t="s">
        <v>191</v>
      </c>
      <c r="BO139" s="36"/>
      <c r="BP139" s="30" t="s">
        <v>145</v>
      </c>
    </row>
    <row r="140" spans="1:248" s="38" customFormat="1" ht="25.5">
      <c r="A140" s="14">
        <f t="shared" si="48"/>
        <v>137</v>
      </c>
      <c r="B140" s="16">
        <v>8</v>
      </c>
      <c r="C140" s="31" t="s">
        <v>1535</v>
      </c>
      <c r="D140" s="16">
        <v>9</v>
      </c>
      <c r="E140" s="16">
        <v>1</v>
      </c>
      <c r="F140" s="16">
        <v>1983</v>
      </c>
      <c r="G140" s="16">
        <f t="shared" si="47"/>
        <v>35</v>
      </c>
      <c r="H140" s="16">
        <v>1</v>
      </c>
      <c r="I140" s="32" t="s">
        <v>1536</v>
      </c>
      <c r="J140" s="16" t="s">
        <v>1537</v>
      </c>
      <c r="K140" s="16">
        <v>22</v>
      </c>
      <c r="L140" s="16">
        <v>5</v>
      </c>
      <c r="M140" s="16">
        <v>2008</v>
      </c>
      <c r="N140" s="16"/>
      <c r="O140" s="16" t="s">
        <v>1538</v>
      </c>
      <c r="P140" s="16" t="s">
        <v>165</v>
      </c>
      <c r="Q140" s="150" t="s">
        <v>1483</v>
      </c>
      <c r="R140" s="16" t="s">
        <v>1539</v>
      </c>
      <c r="S140" s="16" t="s">
        <v>151</v>
      </c>
      <c r="T140" s="16" t="s">
        <v>118</v>
      </c>
      <c r="U140" s="16">
        <v>42</v>
      </c>
      <c r="V140" s="29" t="s">
        <v>1281</v>
      </c>
      <c r="W140" s="16" t="s">
        <v>182</v>
      </c>
      <c r="X140" s="37" t="e">
        <f>SUM(#REF!)</f>
        <v>#REF!</v>
      </c>
      <c r="Y140" s="21" t="e">
        <f>#REF!-X140</f>
        <v>#REF!</v>
      </c>
      <c r="Z140" s="37"/>
      <c r="AA140" s="37"/>
      <c r="AB140" s="37"/>
      <c r="AC140" s="37"/>
      <c r="AD140" s="37"/>
      <c r="AE140" s="37" t="e">
        <f t="shared" si="50"/>
        <v>#REF!</v>
      </c>
      <c r="AF140" s="29" t="s">
        <v>281</v>
      </c>
      <c r="AG140" s="29"/>
      <c r="AH140" s="29">
        <v>42110</v>
      </c>
      <c r="AI140" s="29"/>
      <c r="AJ140" s="29">
        <v>42841</v>
      </c>
      <c r="AK140" s="29">
        <v>43190</v>
      </c>
      <c r="AL140" s="29">
        <v>43524</v>
      </c>
      <c r="AM140" s="29"/>
      <c r="AN140" s="32"/>
      <c r="AO140" s="29"/>
      <c r="AP140" s="16"/>
      <c r="AQ140" s="29">
        <v>41913</v>
      </c>
      <c r="AR140" s="16"/>
      <c r="AS140" s="32"/>
      <c r="AT140" s="22"/>
      <c r="AU140" s="22">
        <v>2012</v>
      </c>
      <c r="AV140" s="22" t="s">
        <v>1498</v>
      </c>
      <c r="AW140" s="33" t="s">
        <v>1540</v>
      </c>
      <c r="AX140" s="33" t="s">
        <v>104</v>
      </c>
      <c r="AY140" s="33" t="s">
        <v>138</v>
      </c>
      <c r="AZ140" s="22"/>
      <c r="BA140" s="22" t="s">
        <v>547</v>
      </c>
      <c r="BB140" s="22" t="str">
        <f t="shared" si="42"/>
        <v>Thạc sĩ ngoại khoa</v>
      </c>
      <c r="BC140" s="22" t="str">
        <f t="shared" si="43"/>
        <v>Thạc sĩ</v>
      </c>
      <c r="BD140" s="22" t="s">
        <v>122</v>
      </c>
      <c r="BE140" s="35" t="s">
        <v>1541</v>
      </c>
      <c r="BF140" s="35" t="s">
        <v>1326</v>
      </c>
      <c r="BG140" s="22" t="s">
        <v>176</v>
      </c>
      <c r="BH140" s="22" t="s">
        <v>160</v>
      </c>
      <c r="BI140" s="22" t="s">
        <v>1490</v>
      </c>
      <c r="BJ140" s="16"/>
      <c r="BK140" s="16"/>
      <c r="BL140" s="16"/>
      <c r="BM140" s="16"/>
      <c r="BN140" s="22" t="s">
        <v>763</v>
      </c>
      <c r="BO140" s="36"/>
      <c r="BP140" s="33"/>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row>
    <row r="141" spans="1:248" s="38" customFormat="1" ht="25.5">
      <c r="A141" s="14">
        <f t="shared" si="48"/>
        <v>138</v>
      </c>
      <c r="B141" s="16">
        <v>9</v>
      </c>
      <c r="C141" s="31" t="s">
        <v>1542</v>
      </c>
      <c r="D141" s="16">
        <v>13</v>
      </c>
      <c r="E141" s="16">
        <v>12</v>
      </c>
      <c r="F141" s="16">
        <v>1984</v>
      </c>
      <c r="G141" s="16">
        <f t="shared" si="47"/>
        <v>34</v>
      </c>
      <c r="H141" s="16">
        <v>1</v>
      </c>
      <c r="I141" s="32" t="s">
        <v>1543</v>
      </c>
      <c r="J141" s="32" t="s">
        <v>1544</v>
      </c>
      <c r="K141" s="16">
        <v>13</v>
      </c>
      <c r="L141" s="16">
        <v>12</v>
      </c>
      <c r="M141" s="16">
        <v>2012</v>
      </c>
      <c r="N141" s="16" t="s">
        <v>70</v>
      </c>
      <c r="O141" s="16" t="s">
        <v>1545</v>
      </c>
      <c r="P141" s="16" t="s">
        <v>70</v>
      </c>
      <c r="Q141" s="150" t="s">
        <v>1483</v>
      </c>
      <c r="R141" s="16" t="s">
        <v>1539</v>
      </c>
      <c r="S141" s="16" t="s">
        <v>151</v>
      </c>
      <c r="T141" s="16" t="s">
        <v>118</v>
      </c>
      <c r="U141" s="16">
        <v>9</v>
      </c>
      <c r="V141" s="34" t="s">
        <v>1546</v>
      </c>
      <c r="W141" s="16" t="s">
        <v>182</v>
      </c>
      <c r="X141" s="37" t="e">
        <f>SUM(#REF!)</f>
        <v>#REF!</v>
      </c>
      <c r="Y141" s="21" t="e">
        <f>#REF!-X141</f>
        <v>#REF!</v>
      </c>
      <c r="Z141" s="37"/>
      <c r="AA141" s="37"/>
      <c r="AB141" s="37"/>
      <c r="AC141" s="37"/>
      <c r="AD141" s="37"/>
      <c r="AE141" s="37" t="e">
        <f t="shared" si="50"/>
        <v>#REF!</v>
      </c>
      <c r="AF141" s="34" t="s">
        <v>1546</v>
      </c>
      <c r="AG141" s="34"/>
      <c r="AH141" s="34"/>
      <c r="AI141" s="29"/>
      <c r="AJ141" s="29">
        <v>42961</v>
      </c>
      <c r="AK141" s="29">
        <v>43281</v>
      </c>
      <c r="AL141" s="29">
        <v>43616</v>
      </c>
      <c r="AM141" s="29"/>
      <c r="AN141" s="32"/>
      <c r="AO141" s="29"/>
      <c r="AP141" s="16"/>
      <c r="AQ141" s="29"/>
      <c r="AR141" s="16"/>
      <c r="AS141" s="32"/>
      <c r="AT141" s="22" t="s">
        <v>211</v>
      </c>
      <c r="AU141" s="22" t="s">
        <v>1497</v>
      </c>
      <c r="AV141" s="22" t="s">
        <v>391</v>
      </c>
      <c r="AW141" s="22"/>
      <c r="AX141" s="22"/>
      <c r="AY141" s="22"/>
      <c r="AZ141" s="22"/>
      <c r="BA141" s="22"/>
      <c r="BB141" s="22" t="str">
        <f t="shared" si="42"/>
        <v>Thạc sĩ ngoại khoa</v>
      </c>
      <c r="BC141" s="22" t="str">
        <f t="shared" si="43"/>
        <v>Thạc sĩ</v>
      </c>
      <c r="BD141" s="22" t="s">
        <v>122</v>
      </c>
      <c r="BE141" s="35" t="s">
        <v>1547</v>
      </c>
      <c r="BF141" s="34">
        <v>41655</v>
      </c>
      <c r="BG141" s="22" t="s">
        <v>84</v>
      </c>
      <c r="BH141" s="22" t="s">
        <v>160</v>
      </c>
      <c r="BI141" s="22" t="s">
        <v>1490</v>
      </c>
      <c r="BJ141" s="16"/>
      <c r="BK141" s="16"/>
      <c r="BL141" s="16"/>
      <c r="BM141" s="16"/>
      <c r="BN141" s="22" t="s">
        <v>763</v>
      </c>
      <c r="BO141" s="36"/>
      <c r="BP141" s="33"/>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row>
    <row r="142" spans="1:248" ht="22.5" customHeight="1">
      <c r="A142" s="14">
        <f t="shared" si="48"/>
        <v>139</v>
      </c>
      <c r="B142" s="16">
        <v>10</v>
      </c>
      <c r="C142" s="175" t="s">
        <v>1548</v>
      </c>
      <c r="D142" s="16">
        <v>19</v>
      </c>
      <c r="E142" s="16">
        <v>8</v>
      </c>
      <c r="F142" s="16">
        <v>1986</v>
      </c>
      <c r="G142" s="16">
        <f t="shared" si="47"/>
        <v>32</v>
      </c>
      <c r="H142" s="16">
        <v>1</v>
      </c>
      <c r="I142" s="40" t="s">
        <v>1549</v>
      </c>
      <c r="J142" s="41" t="s">
        <v>1550</v>
      </c>
      <c r="K142" s="16">
        <v>14</v>
      </c>
      <c r="L142" s="16">
        <v>2</v>
      </c>
      <c r="M142" s="16">
        <v>2012</v>
      </c>
      <c r="N142" s="22" t="s">
        <v>320</v>
      </c>
      <c r="O142" s="22" t="s">
        <v>1551</v>
      </c>
      <c r="P142" s="22" t="s">
        <v>320</v>
      </c>
      <c r="Q142" s="150" t="s">
        <v>1483</v>
      </c>
      <c r="R142" s="33" t="s">
        <v>1528</v>
      </c>
      <c r="S142" s="16" t="s">
        <v>151</v>
      </c>
      <c r="T142" s="16" t="s">
        <v>118</v>
      </c>
      <c r="U142" s="16">
        <v>432</v>
      </c>
      <c r="V142" s="29">
        <v>42842</v>
      </c>
      <c r="W142" s="16" t="s">
        <v>210</v>
      </c>
      <c r="X142" s="20" t="e">
        <f>SUM(#REF!)</f>
        <v>#REF!</v>
      </c>
      <c r="Y142" s="21" t="e">
        <f>#REF!-X142</f>
        <v>#REF!</v>
      </c>
      <c r="Z142" s="21">
        <v>1600000</v>
      </c>
      <c r="AA142" s="21" t="e">
        <f>Y142-Z142-AB142-AC142-AD142</f>
        <v>#REF!</v>
      </c>
      <c r="AB142" s="21">
        <v>1600000</v>
      </c>
      <c r="AC142" s="21">
        <v>1600000</v>
      </c>
      <c r="AD142" s="21">
        <v>730000</v>
      </c>
      <c r="AE142" s="20" t="e">
        <f t="shared" si="50"/>
        <v>#REF!</v>
      </c>
      <c r="AF142" s="29">
        <v>42842</v>
      </c>
      <c r="AG142" s="29"/>
      <c r="AH142" s="29"/>
      <c r="AI142" s="29"/>
      <c r="AJ142" s="34">
        <v>42903</v>
      </c>
      <c r="AK142" s="29">
        <v>43268</v>
      </c>
      <c r="AL142" s="29"/>
      <c r="AM142" s="29">
        <v>44012</v>
      </c>
      <c r="AN142" s="16"/>
      <c r="AO142" s="29">
        <v>42903</v>
      </c>
      <c r="AP142" s="16"/>
      <c r="AQ142" s="29">
        <v>42903</v>
      </c>
      <c r="AR142" s="16"/>
      <c r="AS142" s="16"/>
      <c r="AT142" s="22" t="s">
        <v>101</v>
      </c>
      <c r="AU142" s="22">
        <v>2014</v>
      </c>
      <c r="AV142" s="22" t="s">
        <v>262</v>
      </c>
      <c r="AW142" s="22" t="s">
        <v>1552</v>
      </c>
      <c r="AX142" s="22" t="s">
        <v>104</v>
      </c>
      <c r="AY142" s="22" t="s">
        <v>138</v>
      </c>
      <c r="AZ142" s="22" t="s">
        <v>1553</v>
      </c>
      <c r="BA142" s="16" t="s">
        <v>820</v>
      </c>
      <c r="BB142" s="22" t="str">
        <f t="shared" si="42"/>
        <v>Thạc sĩ, Bác sĩ Ngoại khoa</v>
      </c>
      <c r="BC142" s="22" t="str">
        <f t="shared" si="43"/>
        <v>Thạc sĩ</v>
      </c>
      <c r="BD142" s="22" t="s">
        <v>122</v>
      </c>
      <c r="BE142" s="35" t="s">
        <v>1554</v>
      </c>
      <c r="BF142" s="34">
        <v>42304</v>
      </c>
      <c r="BG142" s="22" t="s">
        <v>84</v>
      </c>
      <c r="BH142" s="22" t="s">
        <v>160</v>
      </c>
      <c r="BI142" s="22" t="s">
        <v>1534</v>
      </c>
      <c r="BJ142" s="16"/>
      <c r="BK142" s="16"/>
      <c r="BL142" s="16"/>
      <c r="BM142" s="16"/>
      <c r="BN142" s="22" t="s">
        <v>89</v>
      </c>
      <c r="BO142" s="36" t="s">
        <v>216</v>
      </c>
      <c r="BP142" s="30" t="s">
        <v>145</v>
      </c>
    </row>
    <row r="143" spans="1:248" ht="21.75" customHeight="1">
      <c r="A143" s="14">
        <f t="shared" si="48"/>
        <v>140</v>
      </c>
      <c r="B143" s="16">
        <v>11</v>
      </c>
      <c r="C143" s="175" t="s">
        <v>1555</v>
      </c>
      <c r="D143" s="16">
        <v>8</v>
      </c>
      <c r="E143" s="16">
        <v>10</v>
      </c>
      <c r="F143" s="16">
        <v>1990</v>
      </c>
      <c r="G143" s="16">
        <f t="shared" si="47"/>
        <v>28</v>
      </c>
      <c r="H143" s="16">
        <v>1</v>
      </c>
      <c r="I143" s="40" t="s">
        <v>1556</v>
      </c>
      <c r="J143" s="40" t="s">
        <v>1557</v>
      </c>
      <c r="K143" s="16">
        <v>3</v>
      </c>
      <c r="L143" s="16">
        <v>2</v>
      </c>
      <c r="M143" s="16">
        <v>2010</v>
      </c>
      <c r="N143" s="22" t="s">
        <v>624</v>
      </c>
      <c r="O143" s="22" t="s">
        <v>1558</v>
      </c>
      <c r="P143" s="22" t="s">
        <v>624</v>
      </c>
      <c r="Q143" s="150" t="s">
        <v>1483</v>
      </c>
      <c r="R143" s="33" t="s">
        <v>1528</v>
      </c>
      <c r="S143" s="16" t="s">
        <v>151</v>
      </c>
      <c r="T143" s="16" t="s">
        <v>118</v>
      </c>
      <c r="U143" s="16">
        <v>462</v>
      </c>
      <c r="V143" s="29">
        <v>42866</v>
      </c>
      <c r="W143" s="16" t="s">
        <v>210</v>
      </c>
      <c r="X143" s="20" t="e">
        <f>SUM(#REF!)</f>
        <v>#REF!</v>
      </c>
      <c r="Y143" s="21" t="e">
        <f>#REF!-X143</f>
        <v>#REF!</v>
      </c>
      <c r="Z143" s="21">
        <v>1600000</v>
      </c>
      <c r="AA143" s="21" t="e">
        <f>Y143-Z143-AB143-AC143-AD143</f>
        <v>#REF!</v>
      </c>
      <c r="AB143" s="21">
        <v>1600000</v>
      </c>
      <c r="AC143" s="21">
        <v>1600000</v>
      </c>
      <c r="AD143" s="21">
        <v>730000</v>
      </c>
      <c r="AE143" s="20" t="e">
        <f t="shared" si="50"/>
        <v>#REF!</v>
      </c>
      <c r="AF143" s="29">
        <v>42866</v>
      </c>
      <c r="AG143" s="29"/>
      <c r="AH143" s="29"/>
      <c r="AI143" s="29"/>
      <c r="AJ143" s="34">
        <v>42927</v>
      </c>
      <c r="AK143" s="29">
        <v>43313</v>
      </c>
      <c r="AL143" s="29"/>
      <c r="AM143" s="29">
        <v>44043</v>
      </c>
      <c r="AN143" s="16"/>
      <c r="AO143" s="29">
        <v>42917</v>
      </c>
      <c r="AP143" s="16"/>
      <c r="AQ143" s="29">
        <v>42917</v>
      </c>
      <c r="AR143" s="16"/>
      <c r="AS143" s="16"/>
      <c r="AT143" s="22" t="s">
        <v>101</v>
      </c>
      <c r="AU143" s="22">
        <v>2017</v>
      </c>
      <c r="AV143" s="22" t="s">
        <v>262</v>
      </c>
      <c r="AW143" s="22" t="s">
        <v>1559</v>
      </c>
      <c r="AX143" s="22" t="s">
        <v>104</v>
      </c>
      <c r="AY143" s="22" t="s">
        <v>138</v>
      </c>
      <c r="AZ143" s="22" t="s">
        <v>1560</v>
      </c>
      <c r="BA143" s="16" t="s">
        <v>1561</v>
      </c>
      <c r="BB143" s="22" t="str">
        <f t="shared" si="42"/>
        <v>Thạc sĩ, Bác sĩ Ngoại khoa</v>
      </c>
      <c r="BC143" s="22" t="str">
        <f t="shared" si="43"/>
        <v>Thạc sĩ</v>
      </c>
      <c r="BD143" s="22" t="s">
        <v>122</v>
      </c>
      <c r="BE143" s="35" t="s">
        <v>1562</v>
      </c>
      <c r="BF143" s="34">
        <v>42979</v>
      </c>
      <c r="BG143" s="22" t="s">
        <v>84</v>
      </c>
      <c r="BH143" s="22" t="s">
        <v>85</v>
      </c>
      <c r="BI143" s="22" t="s">
        <v>1534</v>
      </c>
      <c r="BJ143" s="16"/>
      <c r="BK143" s="16"/>
      <c r="BL143" s="16"/>
      <c r="BM143" s="16"/>
      <c r="BN143" s="22" t="s">
        <v>316</v>
      </c>
      <c r="BO143" s="36" t="s">
        <v>216</v>
      </c>
      <c r="BP143" s="30" t="s">
        <v>145</v>
      </c>
    </row>
    <row r="144" spans="1:248" s="59" customFormat="1" ht="24.95" customHeight="1">
      <c r="A144" s="14">
        <f t="shared" si="48"/>
        <v>141</v>
      </c>
      <c r="B144" s="16">
        <v>12</v>
      </c>
      <c r="C144" s="175" t="s">
        <v>1563</v>
      </c>
      <c r="D144" s="16">
        <v>31</v>
      </c>
      <c r="E144" s="16">
        <v>1</v>
      </c>
      <c r="F144" s="16">
        <v>1989</v>
      </c>
      <c r="G144" s="16">
        <f t="shared" si="47"/>
        <v>29</v>
      </c>
      <c r="H144" s="16">
        <v>0</v>
      </c>
      <c r="I144" s="40" t="s">
        <v>1564</v>
      </c>
      <c r="J144" s="40" t="s">
        <v>1565</v>
      </c>
      <c r="K144" s="16">
        <v>22</v>
      </c>
      <c r="L144" s="16">
        <v>8</v>
      </c>
      <c r="M144" s="16">
        <v>2008</v>
      </c>
      <c r="N144" s="22" t="s">
        <v>70</v>
      </c>
      <c r="O144" s="22" t="s">
        <v>1566</v>
      </c>
      <c r="P144" s="22" t="s">
        <v>70</v>
      </c>
      <c r="Q144" s="150" t="s">
        <v>1483</v>
      </c>
      <c r="R144" s="22" t="s">
        <v>1567</v>
      </c>
      <c r="S144" s="22" t="s">
        <v>151</v>
      </c>
      <c r="T144" s="22" t="s">
        <v>152</v>
      </c>
      <c r="U144" s="16">
        <v>88</v>
      </c>
      <c r="V144" s="29">
        <v>43157</v>
      </c>
      <c r="W144" s="22" t="s">
        <v>238</v>
      </c>
      <c r="X144" s="20" t="e">
        <f>SUM(#REF!)</f>
        <v>#REF!</v>
      </c>
      <c r="Y144" s="21" t="e">
        <f>#REF!-X144</f>
        <v>#REF!</v>
      </c>
      <c r="Z144" s="21">
        <v>1600000</v>
      </c>
      <c r="AA144" s="21" t="e">
        <f>Y144-Z144-AB144-AC144-AD144</f>
        <v>#REF!</v>
      </c>
      <c r="AB144" s="21">
        <v>1600000</v>
      </c>
      <c r="AC144" s="21">
        <v>1600000</v>
      </c>
      <c r="AD144" s="21">
        <v>730000</v>
      </c>
      <c r="AE144" s="20" t="e">
        <f t="shared" si="50"/>
        <v>#REF!</v>
      </c>
      <c r="AF144" s="29">
        <v>43157</v>
      </c>
      <c r="AG144" s="36"/>
      <c r="AH144" s="16"/>
      <c r="AI144" s="22"/>
      <c r="AJ144" s="30"/>
      <c r="AK144" s="57">
        <v>43216</v>
      </c>
      <c r="AL144" s="57">
        <v>43585</v>
      </c>
      <c r="AM144" s="57"/>
      <c r="AN144" s="30"/>
      <c r="AO144" s="57">
        <v>43221</v>
      </c>
      <c r="AP144" s="30"/>
      <c r="AQ144" s="57">
        <v>43221</v>
      </c>
      <c r="AR144" s="30"/>
      <c r="AS144" s="30"/>
      <c r="AT144" s="30" t="s">
        <v>101</v>
      </c>
      <c r="AU144" s="30">
        <v>2018</v>
      </c>
      <c r="AV144" s="30" t="s">
        <v>212</v>
      </c>
      <c r="AW144" s="30"/>
      <c r="AX144" s="30"/>
      <c r="AY144" s="30"/>
      <c r="AZ144" s="30"/>
      <c r="BA144" s="30"/>
      <c r="BB144" s="22" t="str">
        <f t="shared" si="42"/>
        <v>Bác sĩ chuyên khoa I - Ngoại tổng quát</v>
      </c>
      <c r="BC144" s="22" t="str">
        <f t="shared" si="43"/>
        <v>CKI</v>
      </c>
      <c r="BD144" s="30" t="s">
        <v>158</v>
      </c>
      <c r="BE144" s="30" t="s">
        <v>1568</v>
      </c>
      <c r="BF144" s="57">
        <v>43305</v>
      </c>
      <c r="BG144" s="30" t="s">
        <v>84</v>
      </c>
      <c r="BH144" s="30" t="s">
        <v>85</v>
      </c>
      <c r="BI144" s="30" t="s">
        <v>1534</v>
      </c>
      <c r="BJ144" s="30"/>
      <c r="BK144" s="30"/>
      <c r="BL144" s="30"/>
      <c r="BM144" s="30"/>
      <c r="BN144" s="22" t="s">
        <v>319</v>
      </c>
      <c r="BO144" s="58"/>
      <c r="BP144" s="30" t="s">
        <v>145</v>
      </c>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row>
    <row r="145" spans="1:248" s="59" customFormat="1" ht="24.95" customHeight="1">
      <c r="A145" s="14">
        <f t="shared" si="48"/>
        <v>142</v>
      </c>
      <c r="B145" s="16"/>
      <c r="C145" s="175" t="s">
        <v>1569</v>
      </c>
      <c r="D145" s="16">
        <v>18</v>
      </c>
      <c r="E145" s="16">
        <v>2</v>
      </c>
      <c r="F145" s="16">
        <v>1981</v>
      </c>
      <c r="G145" s="16">
        <f t="shared" si="47"/>
        <v>37</v>
      </c>
      <c r="H145" s="22">
        <v>1</v>
      </c>
      <c r="I145" s="40" t="s">
        <v>1570</v>
      </c>
      <c r="J145" s="40" t="s">
        <v>1571</v>
      </c>
      <c r="K145" s="16">
        <v>30</v>
      </c>
      <c r="L145" s="16">
        <v>10</v>
      </c>
      <c r="M145" s="16">
        <v>2015</v>
      </c>
      <c r="N145" s="22" t="s">
        <v>207</v>
      </c>
      <c r="O145" s="22" t="s">
        <v>1572</v>
      </c>
      <c r="P145" s="22" t="s">
        <v>207</v>
      </c>
      <c r="Q145" s="152" t="s">
        <v>1573</v>
      </c>
      <c r="R145" s="22" t="s">
        <v>1574</v>
      </c>
      <c r="S145" s="22" t="s">
        <v>270</v>
      </c>
      <c r="T145" s="22" t="s">
        <v>152</v>
      </c>
      <c r="U145" s="16"/>
      <c r="V145" s="29">
        <v>43360</v>
      </c>
      <c r="W145" s="22" t="s">
        <v>344</v>
      </c>
      <c r="X145" s="20" t="e">
        <f>SUM(#REF!)</f>
        <v>#REF!</v>
      </c>
      <c r="Y145" s="21" t="e">
        <f>#REF!-X145</f>
        <v>#REF!</v>
      </c>
      <c r="Z145" s="21">
        <v>1600000</v>
      </c>
      <c r="AA145" s="21" t="e">
        <f>Y145-Z145-AB145-AC145-AD145</f>
        <v>#REF!</v>
      </c>
      <c r="AB145" s="21">
        <v>1600000</v>
      </c>
      <c r="AC145" s="21">
        <v>1600000</v>
      </c>
      <c r="AD145" s="21">
        <v>730000</v>
      </c>
      <c r="AE145" s="20" t="e">
        <f t="shared" si="50"/>
        <v>#REF!</v>
      </c>
      <c r="AF145" s="29">
        <v>43360</v>
      </c>
      <c r="AG145" s="36"/>
      <c r="AH145" s="16"/>
      <c r="AI145" s="22"/>
      <c r="AJ145" s="30"/>
      <c r="AK145" s="57">
        <v>43421</v>
      </c>
      <c r="AL145" s="57"/>
      <c r="AM145" s="57"/>
      <c r="AN145" s="30"/>
      <c r="AO145" s="57"/>
      <c r="AP145" s="30"/>
      <c r="AQ145" s="57"/>
      <c r="AR145" s="30"/>
      <c r="AS145" s="30"/>
      <c r="AT145" s="30" t="s">
        <v>523</v>
      </c>
      <c r="AU145" s="30">
        <v>2014</v>
      </c>
      <c r="AV145" s="22" t="s">
        <v>262</v>
      </c>
      <c r="AW145" s="30" t="s">
        <v>1575</v>
      </c>
      <c r="AX145" s="30" t="s">
        <v>331</v>
      </c>
      <c r="AY145" s="30" t="s">
        <v>104</v>
      </c>
      <c r="AZ145" s="30"/>
      <c r="BA145" s="30"/>
      <c r="BB145" s="22" t="str">
        <f t="shared" si="42"/>
        <v xml:space="preserve">Bác sĩ chuyên khoa cấp I - Ngoại khoa </v>
      </c>
      <c r="BC145" s="22" t="str">
        <f t="shared" si="43"/>
        <v>CKI</v>
      </c>
      <c r="BD145" s="30" t="s">
        <v>158</v>
      </c>
      <c r="BE145" s="30" t="s">
        <v>1576</v>
      </c>
      <c r="BF145" s="57">
        <v>43259</v>
      </c>
      <c r="BG145" s="30" t="s">
        <v>1577</v>
      </c>
      <c r="BH145" s="30" t="s">
        <v>160</v>
      </c>
      <c r="BI145" s="30" t="s">
        <v>1578</v>
      </c>
      <c r="BJ145" s="30"/>
      <c r="BK145" s="30"/>
      <c r="BL145" s="30"/>
      <c r="BM145" s="30"/>
      <c r="BN145" s="30"/>
      <c r="BO145" s="58"/>
      <c r="BP145" s="30" t="s">
        <v>145</v>
      </c>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row>
    <row r="146" spans="1:248" s="59" customFormat="1" ht="24.95" customHeight="1">
      <c r="A146" s="14">
        <f t="shared" si="48"/>
        <v>143</v>
      </c>
      <c r="B146" s="16"/>
      <c r="C146" s="39" t="s">
        <v>1579</v>
      </c>
      <c r="D146" s="16">
        <v>30</v>
      </c>
      <c r="E146" s="16">
        <v>3</v>
      </c>
      <c r="F146" s="16">
        <v>1975</v>
      </c>
      <c r="G146" s="16">
        <f t="shared" si="47"/>
        <v>43</v>
      </c>
      <c r="H146" s="22">
        <v>1</v>
      </c>
      <c r="I146" s="40" t="s">
        <v>1580</v>
      </c>
      <c r="J146" s="40" t="s">
        <v>1581</v>
      </c>
      <c r="K146" s="16">
        <v>11</v>
      </c>
      <c r="L146" s="16">
        <v>1</v>
      </c>
      <c r="M146" s="16">
        <v>2012</v>
      </c>
      <c r="N146" s="22" t="s">
        <v>474</v>
      </c>
      <c r="O146" s="22" t="s">
        <v>1582</v>
      </c>
      <c r="P146" s="22" t="str">
        <f>N146</f>
        <v xml:space="preserve">Tp.HCM </v>
      </c>
      <c r="Q146" s="152" t="s">
        <v>1483</v>
      </c>
      <c r="R146" s="22" t="s">
        <v>1583</v>
      </c>
      <c r="S146" s="22" t="s">
        <v>151</v>
      </c>
      <c r="T146" s="22" t="s">
        <v>97</v>
      </c>
      <c r="U146" s="16"/>
      <c r="V146" s="29">
        <v>43388</v>
      </c>
      <c r="W146" s="22" t="s">
        <v>344</v>
      </c>
      <c r="X146" s="20"/>
      <c r="Y146" s="21"/>
      <c r="Z146" s="21"/>
      <c r="AA146" s="21"/>
      <c r="AB146" s="21"/>
      <c r="AC146" s="21"/>
      <c r="AD146" s="21"/>
      <c r="AE146" s="20"/>
      <c r="AF146" s="29">
        <v>43388</v>
      </c>
      <c r="AG146" s="36"/>
      <c r="AH146" s="16"/>
      <c r="AI146" s="22"/>
      <c r="AJ146" s="30"/>
      <c r="AK146" s="57">
        <v>43449</v>
      </c>
      <c r="AL146" s="57"/>
      <c r="AM146" s="57"/>
      <c r="AN146" s="30"/>
      <c r="AO146" s="57"/>
      <c r="AP146" s="30"/>
      <c r="AQ146" s="57"/>
      <c r="AR146" s="30"/>
      <c r="AS146" s="30"/>
      <c r="AT146" s="30" t="s">
        <v>101</v>
      </c>
      <c r="AU146" s="30">
        <v>2013</v>
      </c>
      <c r="AV146" s="22" t="s">
        <v>262</v>
      </c>
      <c r="AW146" s="30" t="s">
        <v>1584</v>
      </c>
      <c r="AX146" s="30"/>
      <c r="AY146" s="30"/>
      <c r="AZ146" s="30"/>
      <c r="BA146" s="30"/>
      <c r="BB146" s="22" t="str">
        <f t="shared" ref="BB146:BB160" si="51">R146</f>
        <v xml:space="preserve">Bác sĩ chuyên khoa cấp II - Ngoại khoa </v>
      </c>
      <c r="BC146" s="22" t="str">
        <f t="shared" ref="BC146:BC160" si="52">T146</f>
        <v>CKII</v>
      </c>
      <c r="BD146" s="30" t="s">
        <v>107</v>
      </c>
      <c r="BE146" s="30" t="s">
        <v>1585</v>
      </c>
      <c r="BF146" s="57">
        <v>41500</v>
      </c>
      <c r="BG146" s="30" t="s">
        <v>84</v>
      </c>
      <c r="BH146" s="30" t="s">
        <v>160</v>
      </c>
      <c r="BI146" s="30" t="s">
        <v>1534</v>
      </c>
      <c r="BJ146" s="30"/>
      <c r="BK146" s="30"/>
      <c r="BL146" s="30"/>
      <c r="BM146" s="30"/>
      <c r="BN146" s="30"/>
      <c r="BO146" s="58"/>
      <c r="BP146" s="30"/>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row>
    <row r="147" spans="1:248" ht="26.25" customHeight="1">
      <c r="A147" s="14">
        <f t="shared" si="48"/>
        <v>144</v>
      </c>
      <c r="B147" s="16">
        <v>13</v>
      </c>
      <c r="C147" s="206" t="s">
        <v>1586</v>
      </c>
      <c r="D147" s="14">
        <v>15</v>
      </c>
      <c r="E147" s="14">
        <v>6</v>
      </c>
      <c r="F147" s="14">
        <v>1982</v>
      </c>
      <c r="G147" s="16">
        <f t="shared" ref="G147:G165" si="53">$G$2-F147</f>
        <v>36</v>
      </c>
      <c r="H147" s="16">
        <v>0</v>
      </c>
      <c r="I147" s="17" t="s">
        <v>1587</v>
      </c>
      <c r="J147" s="17" t="s">
        <v>1588</v>
      </c>
      <c r="K147" s="14">
        <v>8</v>
      </c>
      <c r="L147" s="14">
        <v>7</v>
      </c>
      <c r="M147" s="14">
        <v>2002</v>
      </c>
      <c r="N147" s="14" t="s">
        <v>311</v>
      </c>
      <c r="O147" s="14" t="s">
        <v>1589</v>
      </c>
      <c r="P147" s="14" t="s">
        <v>70</v>
      </c>
      <c r="Q147" s="150" t="s">
        <v>1483</v>
      </c>
      <c r="R147" s="28" t="s">
        <v>279</v>
      </c>
      <c r="S147" s="14" t="s">
        <v>280</v>
      </c>
      <c r="T147" s="14" t="s">
        <v>131</v>
      </c>
      <c r="U147" s="14" t="s">
        <v>1590</v>
      </c>
      <c r="V147" s="19" t="s">
        <v>281</v>
      </c>
      <c r="W147" s="14" t="s">
        <v>77</v>
      </c>
      <c r="X147" s="20" t="e">
        <f>SUM(#REF!)</f>
        <v>#REF!</v>
      </c>
      <c r="Y147" s="21" t="e">
        <f>#REF!-X147</f>
        <v>#REF!</v>
      </c>
      <c r="Z147" s="21">
        <v>2000000</v>
      </c>
      <c r="AA147" s="21" t="e">
        <f t="shared" ref="AA147:AA148" si="54">Y147-Z147-AB147-AC147-AD147</f>
        <v>#REF!</v>
      </c>
      <c r="AB147" s="21"/>
      <c r="AC147" s="21"/>
      <c r="AD147" s="21"/>
      <c r="AE147" s="20" t="e">
        <f t="shared" ref="AE147:AE160" si="55">X147+Y147</f>
        <v>#REF!</v>
      </c>
      <c r="AF147" s="19" t="s">
        <v>281</v>
      </c>
      <c r="AG147" s="19"/>
      <c r="AH147" s="19"/>
      <c r="AI147" s="19">
        <v>42370</v>
      </c>
      <c r="AJ147" s="19" t="s">
        <v>77</v>
      </c>
      <c r="AK147" s="29">
        <v>43101</v>
      </c>
      <c r="AL147" s="29" t="s">
        <v>78</v>
      </c>
      <c r="AM147" s="19"/>
      <c r="AN147" s="17" t="s">
        <v>1591</v>
      </c>
      <c r="AO147" s="19">
        <v>41821</v>
      </c>
      <c r="AP147" s="14" t="s">
        <v>80</v>
      </c>
      <c r="AQ147" s="19">
        <v>41913</v>
      </c>
      <c r="AR147" s="14"/>
      <c r="AS147" s="17"/>
      <c r="AT147" s="18" t="s">
        <v>101</v>
      </c>
      <c r="AU147" s="18">
        <v>2013</v>
      </c>
      <c r="AV147" s="18" t="s">
        <v>518</v>
      </c>
      <c r="AW147" s="28" t="s">
        <v>1592</v>
      </c>
      <c r="AX147" s="22" t="s">
        <v>1593</v>
      </c>
      <c r="AY147" s="22" t="s">
        <v>138</v>
      </c>
      <c r="AZ147" s="18" t="s">
        <v>1594</v>
      </c>
      <c r="BA147" s="18" t="s">
        <v>1595</v>
      </c>
      <c r="BB147" s="22" t="str">
        <f t="shared" si="51"/>
        <v>Cử nhân điều dưỡng</v>
      </c>
      <c r="BC147" s="22" t="str">
        <f t="shared" si="52"/>
        <v>ĐH</v>
      </c>
      <c r="BD147" s="22" t="s">
        <v>287</v>
      </c>
      <c r="BE147" s="27" t="s">
        <v>1596</v>
      </c>
      <c r="BF147" s="27" t="s">
        <v>1597</v>
      </c>
      <c r="BG147" s="18" t="s">
        <v>84</v>
      </c>
      <c r="BH147" s="18" t="s">
        <v>85</v>
      </c>
      <c r="BI147" s="18" t="s">
        <v>302</v>
      </c>
      <c r="BJ147" s="14"/>
      <c r="BK147" s="14" t="s">
        <v>374</v>
      </c>
      <c r="BL147" s="14"/>
      <c r="BM147" s="14" t="s">
        <v>1210</v>
      </c>
      <c r="BN147" s="22" t="s">
        <v>763</v>
      </c>
      <c r="BO147" s="23" t="s">
        <v>1279</v>
      </c>
      <c r="BP147" s="24"/>
    </row>
    <row r="148" spans="1:248" s="127" customFormat="1" ht="25.5" customHeight="1">
      <c r="A148" s="14">
        <f t="shared" si="48"/>
        <v>145</v>
      </c>
      <c r="B148" s="16">
        <v>1</v>
      </c>
      <c r="C148" s="175" t="s">
        <v>1604</v>
      </c>
      <c r="D148" s="16">
        <v>17</v>
      </c>
      <c r="E148" s="16">
        <v>3</v>
      </c>
      <c r="F148" s="16">
        <v>1977</v>
      </c>
      <c r="G148" s="16">
        <f t="shared" si="53"/>
        <v>41</v>
      </c>
      <c r="H148" s="16">
        <v>1</v>
      </c>
      <c r="I148" s="40" t="s">
        <v>1605</v>
      </c>
      <c r="J148" s="40" t="s">
        <v>1606</v>
      </c>
      <c r="K148" s="16">
        <v>5</v>
      </c>
      <c r="L148" s="16">
        <v>4</v>
      </c>
      <c r="M148" s="16">
        <v>2008</v>
      </c>
      <c r="N148" s="22" t="s">
        <v>70</v>
      </c>
      <c r="O148" s="22" t="s">
        <v>1607</v>
      </c>
      <c r="P148" s="22" t="s">
        <v>70</v>
      </c>
      <c r="Q148" s="152" t="s">
        <v>1608</v>
      </c>
      <c r="R148" s="33" t="s">
        <v>1609</v>
      </c>
      <c r="S148" s="16" t="s">
        <v>151</v>
      </c>
      <c r="T148" s="16" t="s">
        <v>97</v>
      </c>
      <c r="U148" s="16" t="s">
        <v>1610</v>
      </c>
      <c r="V148" s="29">
        <v>42990</v>
      </c>
      <c r="W148" s="16" t="s">
        <v>238</v>
      </c>
      <c r="X148" s="93" t="e">
        <f>SUM(#REF!)</f>
        <v>#REF!</v>
      </c>
      <c r="Y148" s="21" t="e">
        <f>#REF!-X148</f>
        <v>#REF!</v>
      </c>
      <c r="Z148" s="21">
        <v>1800000</v>
      </c>
      <c r="AA148" s="21" t="e">
        <f t="shared" si="54"/>
        <v>#REF!</v>
      </c>
      <c r="AB148" s="21">
        <v>1800000</v>
      </c>
      <c r="AC148" s="21">
        <v>1800000</v>
      </c>
      <c r="AD148" s="21">
        <v>730000</v>
      </c>
      <c r="AE148" s="93" t="e">
        <f t="shared" si="55"/>
        <v>#REF!</v>
      </c>
      <c r="AF148" s="29">
        <v>42990</v>
      </c>
      <c r="AG148" s="29"/>
      <c r="AH148" s="29"/>
      <c r="AI148" s="29"/>
      <c r="AJ148" s="29">
        <v>43051</v>
      </c>
      <c r="AK148" s="29">
        <v>43434</v>
      </c>
      <c r="AL148" s="29"/>
      <c r="AM148" s="29"/>
      <c r="AN148" s="32"/>
      <c r="AO148" s="29">
        <v>43040</v>
      </c>
      <c r="AP148" s="16"/>
      <c r="AQ148" s="29">
        <v>43040</v>
      </c>
      <c r="AR148" s="16"/>
      <c r="AS148" s="32"/>
      <c r="AT148" s="22" t="s">
        <v>101</v>
      </c>
      <c r="AU148" s="22">
        <v>2016</v>
      </c>
      <c r="AV148" s="22" t="s">
        <v>262</v>
      </c>
      <c r="AW148" s="33" t="s">
        <v>1611</v>
      </c>
      <c r="AX148" s="109"/>
      <c r="AY148" s="109"/>
      <c r="AZ148" s="22" t="s">
        <v>1612</v>
      </c>
      <c r="BA148" s="22" t="s">
        <v>1613</v>
      </c>
      <c r="BB148" s="22" t="str">
        <f t="shared" si="51"/>
        <v>Bác sĩ chuyên khoa II - Ngoại khoa</v>
      </c>
      <c r="BC148" s="22" t="str">
        <f t="shared" si="52"/>
        <v>CKII</v>
      </c>
      <c r="BD148" s="22" t="s">
        <v>107</v>
      </c>
      <c r="BE148" s="35" t="s">
        <v>1614</v>
      </c>
      <c r="BF148" s="34">
        <v>41787</v>
      </c>
      <c r="BG148" s="22" t="s">
        <v>84</v>
      </c>
      <c r="BH148" s="22" t="s">
        <v>160</v>
      </c>
      <c r="BI148" s="22" t="s">
        <v>1534</v>
      </c>
      <c r="BJ148" s="16"/>
      <c r="BK148" s="16"/>
      <c r="BL148" s="16"/>
      <c r="BM148" s="16"/>
      <c r="BN148" s="22" t="s">
        <v>316</v>
      </c>
      <c r="BO148" s="36" t="s">
        <v>1615</v>
      </c>
      <c r="BP148" s="30" t="s">
        <v>145</v>
      </c>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row>
    <row r="149" spans="1:248" ht="38.25">
      <c r="A149" s="14">
        <f t="shared" si="48"/>
        <v>146</v>
      </c>
      <c r="B149" s="16">
        <v>2</v>
      </c>
      <c r="C149" s="136" t="s">
        <v>1616</v>
      </c>
      <c r="D149" s="16">
        <v>2</v>
      </c>
      <c r="E149" s="16">
        <v>3</v>
      </c>
      <c r="F149" s="16">
        <v>1988</v>
      </c>
      <c r="G149" s="16">
        <f t="shared" si="53"/>
        <v>30</v>
      </c>
      <c r="H149" s="16">
        <v>1</v>
      </c>
      <c r="I149" s="32" t="s">
        <v>1617</v>
      </c>
      <c r="J149" s="32" t="s">
        <v>1618</v>
      </c>
      <c r="K149" s="16">
        <v>2</v>
      </c>
      <c r="L149" s="16">
        <v>7</v>
      </c>
      <c r="M149" s="16">
        <v>2003</v>
      </c>
      <c r="N149" s="16" t="s">
        <v>334</v>
      </c>
      <c r="O149" s="16" t="s">
        <v>1619</v>
      </c>
      <c r="P149" s="16" t="s">
        <v>70</v>
      </c>
      <c r="Q149" s="152" t="s">
        <v>1608</v>
      </c>
      <c r="R149" s="22" t="s">
        <v>1620</v>
      </c>
      <c r="S149" s="16" t="s">
        <v>151</v>
      </c>
      <c r="T149" s="16" t="s">
        <v>118</v>
      </c>
      <c r="U149" s="16">
        <v>10</v>
      </c>
      <c r="V149" s="29">
        <v>42709</v>
      </c>
      <c r="W149" s="16" t="s">
        <v>182</v>
      </c>
      <c r="X149" s="20" t="e">
        <f>SUM(#REF!)</f>
        <v>#REF!</v>
      </c>
      <c r="Y149" s="21"/>
      <c r="Z149" s="37"/>
      <c r="AA149" s="21"/>
      <c r="AB149" s="37"/>
      <c r="AC149" s="37"/>
      <c r="AD149" s="37"/>
      <c r="AE149" s="20" t="e">
        <f t="shared" si="55"/>
        <v>#REF!</v>
      </c>
      <c r="AF149" s="29">
        <v>42709</v>
      </c>
      <c r="AG149" s="29"/>
      <c r="AH149" s="29"/>
      <c r="AI149" s="29">
        <v>42709</v>
      </c>
      <c r="AJ149" s="34">
        <v>42917</v>
      </c>
      <c r="AK149" s="29">
        <v>43282</v>
      </c>
      <c r="AL149" s="29">
        <v>43616</v>
      </c>
      <c r="AM149" s="29"/>
      <c r="AN149" s="16"/>
      <c r="AO149" s="29"/>
      <c r="AP149" s="16"/>
      <c r="AQ149" s="29"/>
      <c r="AR149" s="16"/>
      <c r="AS149" s="16"/>
      <c r="AT149" s="22" t="s">
        <v>239</v>
      </c>
      <c r="AU149" s="22">
        <v>2012</v>
      </c>
      <c r="AV149" s="22" t="s">
        <v>1621</v>
      </c>
      <c r="AW149" s="22"/>
      <c r="AX149" s="18" t="s">
        <v>226</v>
      </c>
      <c r="AY149" s="18" t="s">
        <v>138</v>
      </c>
      <c r="AZ149" s="22"/>
      <c r="BA149" s="22"/>
      <c r="BB149" s="22" t="str">
        <f t="shared" si="51"/>
        <v xml:space="preserve">Bác sĩ nội trú chuyên ngành Ung thư </v>
      </c>
      <c r="BC149" s="22" t="str">
        <f t="shared" si="52"/>
        <v>Thạc sĩ</v>
      </c>
      <c r="BD149" s="22" t="s">
        <v>122</v>
      </c>
      <c r="BE149" s="35" t="s">
        <v>1622</v>
      </c>
      <c r="BF149" s="34">
        <v>42920</v>
      </c>
      <c r="BG149" s="22" t="s">
        <v>84</v>
      </c>
      <c r="BH149" s="22" t="s">
        <v>160</v>
      </c>
      <c r="BI149" s="22" t="s">
        <v>1623</v>
      </c>
      <c r="BJ149" s="16"/>
      <c r="BK149" s="16"/>
      <c r="BL149" s="16"/>
      <c r="BM149" s="16"/>
      <c r="BN149" s="22" t="s">
        <v>89</v>
      </c>
      <c r="BO149" s="36" t="s">
        <v>1624</v>
      </c>
      <c r="BP149" s="30"/>
    </row>
    <row r="150" spans="1:248" ht="25.5">
      <c r="A150" s="14">
        <f t="shared" si="48"/>
        <v>147</v>
      </c>
      <c r="B150" s="16">
        <v>3</v>
      </c>
      <c r="C150" s="42" t="s">
        <v>1625</v>
      </c>
      <c r="D150" s="33">
        <v>21</v>
      </c>
      <c r="E150" s="33">
        <v>2</v>
      </c>
      <c r="F150" s="33">
        <v>1981</v>
      </c>
      <c r="G150" s="16">
        <f t="shared" si="53"/>
        <v>37</v>
      </c>
      <c r="H150" s="16">
        <v>0</v>
      </c>
      <c r="I150" s="43" t="s">
        <v>1626</v>
      </c>
      <c r="J150" s="43" t="s">
        <v>1627</v>
      </c>
      <c r="K150" s="33">
        <v>1</v>
      </c>
      <c r="L150" s="33">
        <v>9</v>
      </c>
      <c r="M150" s="33">
        <v>2010</v>
      </c>
      <c r="N150" s="33" t="s">
        <v>70</v>
      </c>
      <c r="O150" s="33" t="s">
        <v>1628</v>
      </c>
      <c r="P150" s="33" t="s">
        <v>70</v>
      </c>
      <c r="Q150" s="152" t="s">
        <v>1608</v>
      </c>
      <c r="R150" s="22" t="s">
        <v>1629</v>
      </c>
      <c r="S150" s="16" t="s">
        <v>151</v>
      </c>
      <c r="T150" s="16" t="s">
        <v>97</v>
      </c>
      <c r="U150" s="16">
        <v>6</v>
      </c>
      <c r="V150" s="29">
        <v>42801</v>
      </c>
      <c r="W150" s="16" t="s">
        <v>182</v>
      </c>
      <c r="X150" s="20" t="e">
        <f>SUM(#REF!)</f>
        <v>#REF!</v>
      </c>
      <c r="Y150" s="21"/>
      <c r="Z150" s="37"/>
      <c r="AA150" s="21"/>
      <c r="AB150" s="37"/>
      <c r="AC150" s="37"/>
      <c r="AD150" s="37"/>
      <c r="AE150" s="20" t="e">
        <f t="shared" si="55"/>
        <v>#REF!</v>
      </c>
      <c r="AF150" s="29">
        <v>42801</v>
      </c>
      <c r="AG150" s="29"/>
      <c r="AH150" s="29"/>
      <c r="AI150" s="29"/>
      <c r="AJ150" s="34">
        <v>43008</v>
      </c>
      <c r="AK150" s="29">
        <v>43343</v>
      </c>
      <c r="AL150" s="29"/>
      <c r="AM150" s="29"/>
      <c r="AN150" s="16"/>
      <c r="AO150" s="29"/>
      <c r="AP150" s="16"/>
      <c r="AQ150" s="29"/>
      <c r="AR150" s="16"/>
      <c r="AS150" s="16"/>
      <c r="AT150" s="22" t="s">
        <v>101</v>
      </c>
      <c r="AU150" s="22">
        <v>2016</v>
      </c>
      <c r="AV150" s="22" t="s">
        <v>1272</v>
      </c>
      <c r="AW150" s="22" t="s">
        <v>1630</v>
      </c>
      <c r="AX150" s="22" t="s">
        <v>1631</v>
      </c>
      <c r="AY150" s="22"/>
      <c r="AZ150" s="22"/>
      <c r="BA150" s="22"/>
      <c r="BB150" s="22" t="str">
        <f t="shared" si="51"/>
        <v>Bác sĩ Chuyên khoa II - Ung bướu</v>
      </c>
      <c r="BC150" s="22" t="str">
        <f t="shared" si="52"/>
        <v>CKII</v>
      </c>
      <c r="BD150" s="22" t="s">
        <v>107</v>
      </c>
      <c r="BE150" s="35" t="s">
        <v>1632</v>
      </c>
      <c r="BF150" s="34">
        <v>41113</v>
      </c>
      <c r="BG150" s="22" t="s">
        <v>84</v>
      </c>
      <c r="BH150" s="22" t="s">
        <v>160</v>
      </c>
      <c r="BI150" s="22" t="s">
        <v>1623</v>
      </c>
      <c r="BJ150" s="16"/>
      <c r="BK150" s="16"/>
      <c r="BL150" s="16"/>
      <c r="BM150" s="16"/>
      <c r="BN150" s="22" t="s">
        <v>312</v>
      </c>
      <c r="BO150" s="36" t="s">
        <v>1633</v>
      </c>
      <c r="BP150" s="30"/>
    </row>
    <row r="151" spans="1:248" ht="25.5">
      <c r="A151" s="14">
        <f t="shared" si="48"/>
        <v>148</v>
      </c>
      <c r="B151" s="16">
        <v>4</v>
      </c>
      <c r="C151" s="136" t="s">
        <v>1634</v>
      </c>
      <c r="D151" s="16">
        <v>23</v>
      </c>
      <c r="E151" s="16">
        <v>5</v>
      </c>
      <c r="F151" s="16">
        <v>1987</v>
      </c>
      <c r="G151" s="16">
        <f t="shared" si="53"/>
        <v>31</v>
      </c>
      <c r="H151" s="16">
        <v>0</v>
      </c>
      <c r="I151" s="32" t="s">
        <v>1635</v>
      </c>
      <c r="J151" s="32" t="s">
        <v>1636</v>
      </c>
      <c r="K151" s="16">
        <v>20</v>
      </c>
      <c r="L151" s="16">
        <v>12</v>
      </c>
      <c r="M151" s="16">
        <v>2016</v>
      </c>
      <c r="N151" s="16" t="s">
        <v>70</v>
      </c>
      <c r="O151" s="16" t="s">
        <v>1637</v>
      </c>
      <c r="P151" s="16" t="s">
        <v>70</v>
      </c>
      <c r="Q151" s="152" t="s">
        <v>1608</v>
      </c>
      <c r="R151" s="22" t="s">
        <v>1638</v>
      </c>
      <c r="S151" s="16" t="s">
        <v>151</v>
      </c>
      <c r="T151" s="52" t="s">
        <v>118</v>
      </c>
      <c r="U151" s="52"/>
      <c r="V151" s="29">
        <v>43076</v>
      </c>
      <c r="W151" s="16" t="s">
        <v>182</v>
      </c>
      <c r="X151" s="20" t="e">
        <f>SUM(#REF!)</f>
        <v>#REF!</v>
      </c>
      <c r="Y151" s="21" t="e">
        <f>#REF!-X151</f>
        <v>#REF!</v>
      </c>
      <c r="Z151" s="37"/>
      <c r="AA151" s="37"/>
      <c r="AB151" s="37"/>
      <c r="AC151" s="37"/>
      <c r="AD151" s="37"/>
      <c r="AE151" s="20" t="e">
        <f t="shared" si="55"/>
        <v>#REF!</v>
      </c>
      <c r="AF151" s="29">
        <v>43076</v>
      </c>
      <c r="AG151" s="29"/>
      <c r="AH151" s="29"/>
      <c r="AI151" s="29"/>
      <c r="AJ151" s="45">
        <v>43072</v>
      </c>
      <c r="AK151" s="45">
        <v>43404</v>
      </c>
      <c r="AL151" s="29"/>
      <c r="AM151" s="29"/>
      <c r="AN151" s="16"/>
      <c r="AO151" s="29"/>
      <c r="AP151" s="16"/>
      <c r="AQ151" s="29"/>
      <c r="AR151" s="16"/>
      <c r="AS151" s="16"/>
      <c r="AT151" s="22" t="s">
        <v>101</v>
      </c>
      <c r="AU151" s="22">
        <v>2016</v>
      </c>
      <c r="AV151" s="22" t="s">
        <v>1272</v>
      </c>
      <c r="AW151" s="22"/>
      <c r="AX151" s="70"/>
      <c r="AY151" s="70"/>
      <c r="AZ151" s="22"/>
      <c r="BA151" s="22"/>
      <c r="BB151" s="22" t="str">
        <f t="shared" si="51"/>
        <v>Thạc sĩ Y học - Ung thư</v>
      </c>
      <c r="BC151" s="22" t="str">
        <f t="shared" si="52"/>
        <v>Thạc sĩ</v>
      </c>
      <c r="BD151" s="22" t="s">
        <v>122</v>
      </c>
      <c r="BE151" s="35" t="s">
        <v>1639</v>
      </c>
      <c r="BF151" s="34">
        <v>43319</v>
      </c>
      <c r="BG151" s="22" t="s">
        <v>84</v>
      </c>
      <c r="BH151" s="22" t="s">
        <v>160</v>
      </c>
      <c r="BI151" s="22" t="s">
        <v>1623</v>
      </c>
      <c r="BJ151" s="16"/>
      <c r="BK151" s="16"/>
      <c r="BL151" s="16"/>
      <c r="BM151" s="16"/>
      <c r="BN151" s="22"/>
      <c r="BO151" s="36"/>
      <c r="BP151" s="30"/>
    </row>
    <row r="152" spans="1:248" ht="25.5">
      <c r="A152" s="14">
        <f t="shared" si="48"/>
        <v>149</v>
      </c>
      <c r="B152" s="16">
        <v>5</v>
      </c>
      <c r="C152" s="136" t="s">
        <v>1640</v>
      </c>
      <c r="D152" s="16">
        <v>14</v>
      </c>
      <c r="E152" s="16">
        <v>11</v>
      </c>
      <c r="F152" s="16">
        <v>1987</v>
      </c>
      <c r="G152" s="16">
        <f t="shared" si="53"/>
        <v>31</v>
      </c>
      <c r="H152" s="16">
        <v>0</v>
      </c>
      <c r="I152" s="32" t="s">
        <v>1641</v>
      </c>
      <c r="J152" s="32" t="s">
        <v>1642</v>
      </c>
      <c r="K152" s="16">
        <v>28</v>
      </c>
      <c r="L152" s="16">
        <v>7</v>
      </c>
      <c r="M152" s="16">
        <v>2004</v>
      </c>
      <c r="N152" s="16" t="s">
        <v>70</v>
      </c>
      <c r="O152" s="16" t="s">
        <v>1643</v>
      </c>
      <c r="P152" s="16" t="s">
        <v>70</v>
      </c>
      <c r="Q152" s="152" t="s">
        <v>1608</v>
      </c>
      <c r="R152" s="22" t="s">
        <v>1644</v>
      </c>
      <c r="S152" s="16" t="s">
        <v>151</v>
      </c>
      <c r="T152" s="22" t="s">
        <v>152</v>
      </c>
      <c r="U152" s="16"/>
      <c r="V152" s="29">
        <v>43077</v>
      </c>
      <c r="W152" s="16" t="s">
        <v>182</v>
      </c>
      <c r="X152" s="20" t="e">
        <f>SUM(#REF!)</f>
        <v>#REF!</v>
      </c>
      <c r="Y152" s="21" t="e">
        <f>#REF!-X152</f>
        <v>#REF!</v>
      </c>
      <c r="Z152" s="37"/>
      <c r="AA152" s="37"/>
      <c r="AB152" s="37"/>
      <c r="AC152" s="37"/>
      <c r="AD152" s="37"/>
      <c r="AE152" s="20" t="e">
        <f t="shared" si="55"/>
        <v>#REF!</v>
      </c>
      <c r="AF152" s="29">
        <v>43077</v>
      </c>
      <c r="AG152" s="29"/>
      <c r="AH152" s="29"/>
      <c r="AI152" s="29"/>
      <c r="AJ152" s="45">
        <v>43076</v>
      </c>
      <c r="AK152" s="45">
        <v>43404</v>
      </c>
      <c r="AL152" s="29"/>
      <c r="AM152" s="29"/>
      <c r="AN152" s="16"/>
      <c r="AO152" s="29"/>
      <c r="AP152" s="16"/>
      <c r="AQ152" s="29"/>
      <c r="AR152" s="16"/>
      <c r="AS152" s="16"/>
      <c r="AT152" s="22" t="s">
        <v>135</v>
      </c>
      <c r="AU152" s="22">
        <v>2017</v>
      </c>
      <c r="AV152" s="22" t="s">
        <v>1272</v>
      </c>
      <c r="AW152" s="22"/>
      <c r="AX152" s="22"/>
      <c r="AY152" s="22"/>
      <c r="AZ152" s="22"/>
      <c r="BA152" s="22"/>
      <c r="BB152" s="22" t="str">
        <f t="shared" si="51"/>
        <v>Bác sĩ Chuyên khoa I - Ung thư</v>
      </c>
      <c r="BC152" s="22" t="str">
        <f t="shared" si="52"/>
        <v>CKI</v>
      </c>
      <c r="BD152" s="22" t="s">
        <v>158</v>
      </c>
      <c r="BE152" s="35" t="s">
        <v>1645</v>
      </c>
      <c r="BF152" s="34">
        <v>42930</v>
      </c>
      <c r="BG152" s="16" t="s">
        <v>84</v>
      </c>
      <c r="BH152" s="16" t="s">
        <v>160</v>
      </c>
      <c r="BI152" s="22" t="s">
        <v>1646</v>
      </c>
      <c r="BJ152" s="16"/>
      <c r="BK152" s="16"/>
      <c r="BL152" s="16"/>
      <c r="BM152" s="16"/>
      <c r="BN152" s="22"/>
      <c r="BO152" s="36"/>
      <c r="BP152" s="30"/>
    </row>
    <row r="153" spans="1:248" ht="28.5" customHeight="1">
      <c r="A153" s="14">
        <f t="shared" si="48"/>
        <v>150</v>
      </c>
      <c r="B153" s="16">
        <v>6</v>
      </c>
      <c r="C153" s="136" t="s">
        <v>1647</v>
      </c>
      <c r="D153" s="16">
        <v>6</v>
      </c>
      <c r="E153" s="16">
        <v>2</v>
      </c>
      <c r="F153" s="16">
        <v>1987</v>
      </c>
      <c r="G153" s="16">
        <f t="shared" si="53"/>
        <v>31</v>
      </c>
      <c r="H153" s="16">
        <v>0</v>
      </c>
      <c r="I153" s="32" t="s">
        <v>1648</v>
      </c>
      <c r="J153" s="32" t="s">
        <v>1649</v>
      </c>
      <c r="K153" s="16">
        <v>30</v>
      </c>
      <c r="L153" s="16">
        <v>6</v>
      </c>
      <c r="M153" s="16">
        <v>2010</v>
      </c>
      <c r="N153" s="16" t="s">
        <v>1283</v>
      </c>
      <c r="O153" s="16" t="s">
        <v>1650</v>
      </c>
      <c r="P153" s="16" t="s">
        <v>1651</v>
      </c>
      <c r="Q153" s="152" t="s">
        <v>1608</v>
      </c>
      <c r="R153" s="22" t="s">
        <v>1638</v>
      </c>
      <c r="S153" s="16" t="s">
        <v>151</v>
      </c>
      <c r="T153" s="16" t="s">
        <v>118</v>
      </c>
      <c r="U153" s="16"/>
      <c r="V153" s="29">
        <v>43076</v>
      </c>
      <c r="W153" s="16" t="s">
        <v>182</v>
      </c>
      <c r="X153" s="20" t="e">
        <f>SUM(#REF!)</f>
        <v>#REF!</v>
      </c>
      <c r="Y153" s="21" t="e">
        <f>#REF!-X153</f>
        <v>#REF!</v>
      </c>
      <c r="Z153" s="37"/>
      <c r="AA153" s="37"/>
      <c r="AB153" s="37"/>
      <c r="AC153" s="37"/>
      <c r="AD153" s="37"/>
      <c r="AE153" s="20" t="e">
        <f t="shared" si="55"/>
        <v>#REF!</v>
      </c>
      <c r="AF153" s="29">
        <v>43076</v>
      </c>
      <c r="AG153" s="29"/>
      <c r="AH153" s="29"/>
      <c r="AI153" s="29"/>
      <c r="AJ153" s="45">
        <v>43076</v>
      </c>
      <c r="AK153" s="45">
        <v>43404</v>
      </c>
      <c r="AL153" s="29"/>
      <c r="AM153" s="29"/>
      <c r="AN153" s="16"/>
      <c r="AO153" s="29"/>
      <c r="AP153" s="16"/>
      <c r="AQ153" s="29"/>
      <c r="AR153" s="16"/>
      <c r="AS153" s="16"/>
      <c r="AT153" s="22"/>
      <c r="AU153" s="22"/>
      <c r="AV153" s="22"/>
      <c r="AW153" s="22"/>
      <c r="AX153" s="22"/>
      <c r="AY153" s="22"/>
      <c r="AZ153" s="22"/>
      <c r="BA153" s="22"/>
      <c r="BB153" s="22" t="str">
        <f t="shared" si="51"/>
        <v>Thạc sĩ Y học - Ung thư</v>
      </c>
      <c r="BC153" s="22" t="str">
        <f t="shared" si="52"/>
        <v>Thạc sĩ</v>
      </c>
      <c r="BD153" s="22" t="s">
        <v>122</v>
      </c>
      <c r="BE153" s="35"/>
      <c r="BF153" s="34"/>
      <c r="BG153" s="22"/>
      <c r="BH153" s="22"/>
      <c r="BI153" s="22"/>
      <c r="BJ153" s="16"/>
      <c r="BK153" s="16"/>
      <c r="BL153" s="16"/>
      <c r="BM153" s="16"/>
      <c r="BN153" s="22"/>
      <c r="BO153" s="36"/>
      <c r="BP153" s="30"/>
    </row>
    <row r="154" spans="1:248" ht="25.5">
      <c r="A154" s="14">
        <f t="shared" si="48"/>
        <v>151</v>
      </c>
      <c r="B154" s="16">
        <v>7</v>
      </c>
      <c r="C154" s="136" t="s">
        <v>1652</v>
      </c>
      <c r="D154" s="16">
        <v>27</v>
      </c>
      <c r="E154" s="16">
        <v>7</v>
      </c>
      <c r="F154" s="16">
        <v>1984</v>
      </c>
      <c r="G154" s="16">
        <f t="shared" si="53"/>
        <v>34</v>
      </c>
      <c r="H154" s="16">
        <v>1</v>
      </c>
      <c r="I154" s="32" t="s">
        <v>1653</v>
      </c>
      <c r="J154" s="32" t="s">
        <v>1654</v>
      </c>
      <c r="K154" s="16">
        <v>18</v>
      </c>
      <c r="L154" s="16">
        <v>9</v>
      </c>
      <c r="M154" s="16">
        <v>2013</v>
      </c>
      <c r="N154" s="16" t="s">
        <v>70</v>
      </c>
      <c r="O154" s="16" t="s">
        <v>1655</v>
      </c>
      <c r="P154" s="16" t="s">
        <v>70</v>
      </c>
      <c r="Q154" s="152" t="s">
        <v>1608</v>
      </c>
      <c r="R154" s="22" t="s">
        <v>1644</v>
      </c>
      <c r="S154" s="16" t="s">
        <v>151</v>
      </c>
      <c r="T154" s="22" t="s">
        <v>152</v>
      </c>
      <c r="U154" s="16"/>
      <c r="V154" s="29">
        <v>43072</v>
      </c>
      <c r="W154" s="16" t="s">
        <v>182</v>
      </c>
      <c r="X154" s="20" t="e">
        <f>SUM(#REF!)</f>
        <v>#REF!</v>
      </c>
      <c r="Y154" s="21" t="e">
        <f>#REF!-X154</f>
        <v>#REF!</v>
      </c>
      <c r="Z154" s="37"/>
      <c r="AA154" s="37"/>
      <c r="AB154" s="37"/>
      <c r="AC154" s="37"/>
      <c r="AD154" s="37"/>
      <c r="AE154" s="20" t="e">
        <f t="shared" si="55"/>
        <v>#REF!</v>
      </c>
      <c r="AF154" s="29">
        <v>43072</v>
      </c>
      <c r="AG154" s="29"/>
      <c r="AH154" s="29"/>
      <c r="AI154" s="29"/>
      <c r="AJ154" s="45">
        <v>43077</v>
      </c>
      <c r="AK154" s="45">
        <v>43404</v>
      </c>
      <c r="AL154" s="29"/>
      <c r="AM154" s="29"/>
      <c r="AN154" s="16"/>
      <c r="AO154" s="29"/>
      <c r="AP154" s="16"/>
      <c r="AQ154" s="29"/>
      <c r="AR154" s="16"/>
      <c r="AS154" s="16"/>
      <c r="AT154" s="22" t="s">
        <v>101</v>
      </c>
      <c r="AU154" s="22">
        <v>2014</v>
      </c>
      <c r="AV154" s="22" t="s">
        <v>1272</v>
      </c>
      <c r="AW154" s="22"/>
      <c r="AX154" s="22"/>
      <c r="AY154" s="22"/>
      <c r="AZ154" s="22"/>
      <c r="BA154" s="22"/>
      <c r="BB154" s="22" t="str">
        <f t="shared" si="51"/>
        <v>Bác sĩ Chuyên khoa I - Ung thư</v>
      </c>
      <c r="BC154" s="22" t="str">
        <f t="shared" si="52"/>
        <v>CKI</v>
      </c>
      <c r="BD154" s="22" t="s">
        <v>158</v>
      </c>
      <c r="BE154" s="35" t="s">
        <v>1656</v>
      </c>
      <c r="BF154" s="34">
        <v>41954</v>
      </c>
      <c r="BG154" s="16" t="s">
        <v>84</v>
      </c>
      <c r="BH154" s="16" t="s">
        <v>160</v>
      </c>
      <c r="BI154" s="22" t="s">
        <v>1646</v>
      </c>
      <c r="BJ154" s="16"/>
      <c r="BK154" s="16"/>
      <c r="BL154" s="16"/>
      <c r="BM154" s="16"/>
      <c r="BN154" s="22"/>
      <c r="BO154" s="36"/>
      <c r="BP154" s="30"/>
    </row>
    <row r="155" spans="1:248" ht="25.5">
      <c r="A155" s="14">
        <f t="shared" si="48"/>
        <v>152</v>
      </c>
      <c r="B155" s="16">
        <v>8</v>
      </c>
      <c r="C155" s="136" t="s">
        <v>1657</v>
      </c>
      <c r="D155" s="16">
        <v>16</v>
      </c>
      <c r="E155" s="16">
        <v>11</v>
      </c>
      <c r="F155" s="16">
        <v>1984</v>
      </c>
      <c r="G155" s="16">
        <f t="shared" si="53"/>
        <v>34</v>
      </c>
      <c r="H155" s="16">
        <v>0</v>
      </c>
      <c r="I155" s="32" t="s">
        <v>1658</v>
      </c>
      <c r="J155" s="32" t="s">
        <v>1659</v>
      </c>
      <c r="K155" s="16">
        <v>14</v>
      </c>
      <c r="L155" s="16">
        <v>8</v>
      </c>
      <c r="M155" s="16">
        <v>2007</v>
      </c>
      <c r="N155" s="16" t="s">
        <v>70</v>
      </c>
      <c r="O155" s="16" t="s">
        <v>1660</v>
      </c>
      <c r="P155" s="16" t="s">
        <v>70</v>
      </c>
      <c r="Q155" s="152" t="s">
        <v>1608</v>
      </c>
      <c r="R155" s="22" t="s">
        <v>1638</v>
      </c>
      <c r="S155" s="16" t="s">
        <v>151</v>
      </c>
      <c r="T155" s="16" t="s">
        <v>118</v>
      </c>
      <c r="U155" s="16"/>
      <c r="V155" s="29">
        <v>43082</v>
      </c>
      <c r="W155" s="16" t="s">
        <v>182</v>
      </c>
      <c r="X155" s="20" t="e">
        <f>SUM(#REF!)</f>
        <v>#REF!</v>
      </c>
      <c r="Y155" s="21" t="e">
        <f>#REF!-X155</f>
        <v>#REF!</v>
      </c>
      <c r="Z155" s="37"/>
      <c r="AA155" s="37"/>
      <c r="AB155" s="37"/>
      <c r="AC155" s="37"/>
      <c r="AD155" s="37"/>
      <c r="AE155" s="20" t="e">
        <f t="shared" si="55"/>
        <v>#REF!</v>
      </c>
      <c r="AF155" s="29">
        <v>43082</v>
      </c>
      <c r="AG155" s="29"/>
      <c r="AH155" s="29"/>
      <c r="AI155" s="29"/>
      <c r="AJ155" s="45">
        <v>43082</v>
      </c>
      <c r="AK155" s="45">
        <v>43404</v>
      </c>
      <c r="AL155" s="29"/>
      <c r="AM155" s="29"/>
      <c r="AN155" s="16"/>
      <c r="AO155" s="29"/>
      <c r="AP155" s="16"/>
      <c r="AQ155" s="29"/>
      <c r="AR155" s="16"/>
      <c r="AS155" s="16"/>
      <c r="AT155" s="22" t="s">
        <v>101</v>
      </c>
      <c r="AU155" s="22">
        <v>2014</v>
      </c>
      <c r="AV155" s="22" t="s">
        <v>1272</v>
      </c>
      <c r="AW155" s="22" t="s">
        <v>1661</v>
      </c>
      <c r="AX155" s="22"/>
      <c r="AY155" s="22"/>
      <c r="AZ155" s="22"/>
      <c r="BA155" s="22"/>
      <c r="BB155" s="22" t="str">
        <f t="shared" si="51"/>
        <v>Thạc sĩ Y học - Ung thư</v>
      </c>
      <c r="BC155" s="22" t="str">
        <f t="shared" si="52"/>
        <v>Thạc sĩ</v>
      </c>
      <c r="BD155" s="22" t="s">
        <v>122</v>
      </c>
      <c r="BE155" s="35" t="s">
        <v>1662</v>
      </c>
      <c r="BF155" s="34">
        <v>42610</v>
      </c>
      <c r="BG155" s="16" t="s">
        <v>786</v>
      </c>
      <c r="BH155" s="16" t="s">
        <v>160</v>
      </c>
      <c r="BI155" s="22" t="s">
        <v>1646</v>
      </c>
      <c r="BJ155" s="16"/>
      <c r="BK155" s="16"/>
      <c r="BL155" s="16"/>
      <c r="BM155" s="16"/>
      <c r="BN155" s="22"/>
      <c r="BO155" s="36"/>
      <c r="BP155" s="30"/>
    </row>
    <row r="156" spans="1:248" s="131" customFormat="1" ht="51">
      <c r="A156" s="14">
        <f t="shared" si="48"/>
        <v>153</v>
      </c>
      <c r="B156" s="16">
        <v>9</v>
      </c>
      <c r="C156" s="136" t="s">
        <v>1663</v>
      </c>
      <c r="D156" s="16">
        <v>24</v>
      </c>
      <c r="E156" s="16">
        <v>2</v>
      </c>
      <c r="F156" s="16">
        <v>1981</v>
      </c>
      <c r="G156" s="16">
        <f t="shared" si="53"/>
        <v>37</v>
      </c>
      <c r="H156" s="16">
        <v>1</v>
      </c>
      <c r="I156" s="32" t="s">
        <v>1664</v>
      </c>
      <c r="J156" s="32" t="s">
        <v>1665</v>
      </c>
      <c r="K156" s="16">
        <v>6</v>
      </c>
      <c r="L156" s="16">
        <v>11</v>
      </c>
      <c r="M156" s="16">
        <v>2012</v>
      </c>
      <c r="N156" s="16" t="s">
        <v>70</v>
      </c>
      <c r="O156" s="16" t="s">
        <v>1666</v>
      </c>
      <c r="P156" s="16" t="s">
        <v>70</v>
      </c>
      <c r="Q156" s="152" t="s">
        <v>1608</v>
      </c>
      <c r="R156" s="16" t="s">
        <v>1667</v>
      </c>
      <c r="S156" s="16" t="s">
        <v>151</v>
      </c>
      <c r="T156" s="22" t="s">
        <v>152</v>
      </c>
      <c r="U156" s="128"/>
      <c r="V156" s="29">
        <v>43173</v>
      </c>
      <c r="W156" s="16" t="s">
        <v>238</v>
      </c>
      <c r="X156" s="20" t="e">
        <f>SUM(#REF!)</f>
        <v>#REF!</v>
      </c>
      <c r="Y156" s="21" t="e">
        <f>#REF!-X156</f>
        <v>#REF!</v>
      </c>
      <c r="Z156" s="21">
        <v>1600000</v>
      </c>
      <c r="AA156" s="21" t="e">
        <f t="shared" ref="AA156:AA160" si="56">Y156-Z156-AB156-AC156-AD156</f>
        <v>#REF!</v>
      </c>
      <c r="AB156" s="21">
        <v>1600000</v>
      </c>
      <c r="AC156" s="21">
        <v>1600000</v>
      </c>
      <c r="AD156" s="21">
        <v>730000</v>
      </c>
      <c r="AE156" s="20" t="e">
        <f t="shared" si="55"/>
        <v>#REF!</v>
      </c>
      <c r="AF156" s="29">
        <v>43173</v>
      </c>
      <c r="AG156" s="129"/>
      <c r="AH156" s="129"/>
      <c r="AI156" s="129"/>
      <c r="AJ156" s="129"/>
      <c r="AK156" s="130">
        <v>43173</v>
      </c>
      <c r="AL156" s="29">
        <v>43555</v>
      </c>
      <c r="AM156" s="129"/>
      <c r="AN156" s="17" t="s">
        <v>1668</v>
      </c>
      <c r="AO156" s="19">
        <v>43173</v>
      </c>
      <c r="AP156" s="14" t="s">
        <v>80</v>
      </c>
      <c r="AQ156" s="29">
        <v>43173</v>
      </c>
      <c r="AR156" s="14"/>
      <c r="AS156" s="17"/>
      <c r="AT156" s="22" t="s">
        <v>101</v>
      </c>
      <c r="AU156" s="22">
        <v>2012</v>
      </c>
      <c r="AV156" s="22" t="s">
        <v>155</v>
      </c>
      <c r="AW156" s="33" t="s">
        <v>1669</v>
      </c>
      <c r="AX156" s="33"/>
      <c r="AY156" s="33"/>
      <c r="AZ156" s="22" t="s">
        <v>227</v>
      </c>
      <c r="BA156" s="22" t="s">
        <v>1670</v>
      </c>
      <c r="BB156" s="22" t="str">
        <f t="shared" si="51"/>
        <v>Bác sĩ chuyên khoa cấp I - Ngoại khoa</v>
      </c>
      <c r="BC156" s="22" t="str">
        <f t="shared" si="52"/>
        <v>CKI</v>
      </c>
      <c r="BD156" s="22" t="s">
        <v>158</v>
      </c>
      <c r="BE156" s="35" t="s">
        <v>1671</v>
      </c>
      <c r="BF156" s="34">
        <v>41961</v>
      </c>
      <c r="BG156" s="22" t="s">
        <v>84</v>
      </c>
      <c r="BH156" s="18" t="s">
        <v>160</v>
      </c>
      <c r="BI156" s="22" t="s">
        <v>1490</v>
      </c>
      <c r="BJ156" s="16"/>
      <c r="BK156" s="16"/>
      <c r="BL156" s="16"/>
      <c r="BM156" s="16"/>
      <c r="BN156" s="22" t="s">
        <v>316</v>
      </c>
      <c r="BO156" s="36" t="s">
        <v>216</v>
      </c>
      <c r="BP156" s="30" t="s">
        <v>145</v>
      </c>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row>
    <row r="157" spans="1:248" s="59" customFormat="1" ht="31.5" customHeight="1">
      <c r="A157" s="14">
        <f t="shared" si="48"/>
        <v>154</v>
      </c>
      <c r="B157" s="16">
        <v>10</v>
      </c>
      <c r="C157" s="175" t="s">
        <v>1672</v>
      </c>
      <c r="D157" s="16">
        <v>30</v>
      </c>
      <c r="E157" s="16">
        <v>8</v>
      </c>
      <c r="F157" s="16">
        <v>1985</v>
      </c>
      <c r="G157" s="16">
        <f t="shared" si="53"/>
        <v>33</v>
      </c>
      <c r="H157" s="16">
        <v>1</v>
      </c>
      <c r="I157" s="40" t="s">
        <v>1673</v>
      </c>
      <c r="J157" s="40" t="s">
        <v>1674</v>
      </c>
      <c r="K157" s="16">
        <v>20</v>
      </c>
      <c r="L157" s="16">
        <v>3</v>
      </c>
      <c r="M157" s="16">
        <v>2006</v>
      </c>
      <c r="N157" s="22" t="s">
        <v>70</v>
      </c>
      <c r="O157" s="22" t="s">
        <v>1675</v>
      </c>
      <c r="P157" s="22" t="s">
        <v>70</v>
      </c>
      <c r="Q157" s="152" t="s">
        <v>1608</v>
      </c>
      <c r="R157" s="22" t="s">
        <v>1515</v>
      </c>
      <c r="S157" s="22" t="s">
        <v>151</v>
      </c>
      <c r="T157" s="22" t="s">
        <v>152</v>
      </c>
      <c r="U157" s="16">
        <v>113</v>
      </c>
      <c r="V157" s="29">
        <v>43192</v>
      </c>
      <c r="W157" s="22" t="s">
        <v>238</v>
      </c>
      <c r="X157" s="20" t="e">
        <f>SUM(#REF!)</f>
        <v>#REF!</v>
      </c>
      <c r="Y157" s="21" t="e">
        <f>#REF!-X157</f>
        <v>#REF!</v>
      </c>
      <c r="Z157" s="21">
        <v>1600000</v>
      </c>
      <c r="AA157" s="21" t="e">
        <f t="shared" si="56"/>
        <v>#REF!</v>
      </c>
      <c r="AB157" s="21">
        <v>1600000</v>
      </c>
      <c r="AC157" s="21">
        <v>1600000</v>
      </c>
      <c r="AD157" s="21">
        <v>730000</v>
      </c>
      <c r="AE157" s="20" t="e">
        <f t="shared" si="55"/>
        <v>#REF!</v>
      </c>
      <c r="AF157" s="29">
        <v>43192</v>
      </c>
      <c r="AG157" s="36"/>
      <c r="AH157" s="16"/>
      <c r="AI157" s="22"/>
      <c r="AJ157" s="33"/>
      <c r="AK157" s="45">
        <v>43252</v>
      </c>
      <c r="AL157" s="45">
        <v>43616</v>
      </c>
      <c r="AM157" s="33"/>
      <c r="AN157" s="33"/>
      <c r="AO157" s="45">
        <v>43252</v>
      </c>
      <c r="AP157" s="33"/>
      <c r="AQ157" s="45">
        <v>43252</v>
      </c>
      <c r="AR157" s="33"/>
      <c r="AS157" s="33"/>
      <c r="AT157" s="33" t="s">
        <v>523</v>
      </c>
      <c r="AU157" s="33">
        <v>2014</v>
      </c>
      <c r="AV157" s="33" t="s">
        <v>155</v>
      </c>
      <c r="AW157" s="33" t="s">
        <v>1676</v>
      </c>
      <c r="AX157" s="33"/>
      <c r="AY157" s="33"/>
      <c r="AZ157" s="33"/>
      <c r="BA157" s="33"/>
      <c r="BB157" s="22" t="str">
        <f t="shared" si="51"/>
        <v>Bác sĩ chuyên khoa cấp I - Ngoại tổng quát</v>
      </c>
      <c r="BC157" s="22" t="str">
        <f t="shared" si="52"/>
        <v>CKI</v>
      </c>
      <c r="BD157" s="33" t="s">
        <v>158</v>
      </c>
      <c r="BE157" s="43" t="s">
        <v>1677</v>
      </c>
      <c r="BF157" s="45">
        <v>41606</v>
      </c>
      <c r="BG157" s="33" t="s">
        <v>84</v>
      </c>
      <c r="BH157" s="33" t="s">
        <v>704</v>
      </c>
      <c r="BI157" s="33" t="s">
        <v>1490</v>
      </c>
      <c r="BJ157" s="33"/>
      <c r="BK157" s="33"/>
      <c r="BL157" s="33"/>
      <c r="BM157" s="33"/>
      <c r="BN157" s="22" t="s">
        <v>319</v>
      </c>
      <c r="BO157" s="47"/>
      <c r="BP157" s="30" t="s">
        <v>145</v>
      </c>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row>
    <row r="158" spans="1:248" ht="26.25" customHeight="1">
      <c r="A158" s="14">
        <f t="shared" si="48"/>
        <v>155</v>
      </c>
      <c r="B158" s="16">
        <v>11</v>
      </c>
      <c r="C158" s="257" t="s">
        <v>1327</v>
      </c>
      <c r="D158" s="14">
        <v>18</v>
      </c>
      <c r="E158" s="14">
        <v>12</v>
      </c>
      <c r="F158" s="14">
        <v>1981</v>
      </c>
      <c r="G158" s="16">
        <f t="shared" si="53"/>
        <v>37</v>
      </c>
      <c r="H158" s="16">
        <v>0</v>
      </c>
      <c r="I158" s="100" t="s">
        <v>1678</v>
      </c>
      <c r="J158" s="100" t="s">
        <v>1679</v>
      </c>
      <c r="K158" s="14">
        <v>6</v>
      </c>
      <c r="L158" s="14">
        <v>8</v>
      </c>
      <c r="M158" s="14">
        <v>2013</v>
      </c>
      <c r="N158" s="18" t="s">
        <v>70</v>
      </c>
      <c r="O158" s="18" t="s">
        <v>1680</v>
      </c>
      <c r="P158" s="18" t="s">
        <v>70</v>
      </c>
      <c r="Q158" s="152" t="s">
        <v>1608</v>
      </c>
      <c r="R158" s="14" t="s">
        <v>769</v>
      </c>
      <c r="S158" s="14" t="s">
        <v>280</v>
      </c>
      <c r="T158" s="14" t="s">
        <v>131</v>
      </c>
      <c r="U158" s="14" t="s">
        <v>1681</v>
      </c>
      <c r="V158" s="19">
        <v>42982</v>
      </c>
      <c r="W158" s="14" t="s">
        <v>238</v>
      </c>
      <c r="X158" s="20" t="e">
        <f>SUM(#REF!)</f>
        <v>#REF!</v>
      </c>
      <c r="Y158" s="21" t="e">
        <f>#REF!-X158</f>
        <v>#REF!</v>
      </c>
      <c r="Z158" s="21">
        <v>2000000</v>
      </c>
      <c r="AA158" s="21" t="e">
        <f t="shared" si="56"/>
        <v>#REF!</v>
      </c>
      <c r="AB158" s="21"/>
      <c r="AC158" s="21"/>
      <c r="AD158" s="21"/>
      <c r="AE158" s="20" t="e">
        <f t="shared" si="55"/>
        <v>#REF!</v>
      </c>
      <c r="AF158" s="19">
        <v>42982</v>
      </c>
      <c r="AG158" s="19"/>
      <c r="AH158" s="19"/>
      <c r="AI158" s="19"/>
      <c r="AJ158" s="19">
        <v>43043</v>
      </c>
      <c r="AK158" s="19">
        <v>43434</v>
      </c>
      <c r="AL158" s="19"/>
      <c r="AM158" s="19"/>
      <c r="AN158" s="14"/>
      <c r="AO158" s="19">
        <v>43040</v>
      </c>
      <c r="AP158" s="14"/>
      <c r="AQ158" s="19">
        <v>43040</v>
      </c>
      <c r="AR158" s="14"/>
      <c r="AS158" s="14"/>
      <c r="AT158" s="14" t="s">
        <v>211</v>
      </c>
      <c r="AU158" s="14">
        <v>2014</v>
      </c>
      <c r="AV158" s="14" t="s">
        <v>525</v>
      </c>
      <c r="AW158" s="14" t="s">
        <v>1682</v>
      </c>
      <c r="AX158" s="22"/>
      <c r="AY158" s="22"/>
      <c r="AZ158" s="14" t="s">
        <v>1683</v>
      </c>
      <c r="BA158" s="14" t="s">
        <v>1684</v>
      </c>
      <c r="BB158" s="22" t="str">
        <f t="shared" si="51"/>
        <v xml:space="preserve">Cử nhân điều dưỡng </v>
      </c>
      <c r="BC158" s="22" t="str">
        <f t="shared" si="52"/>
        <v>ĐH</v>
      </c>
      <c r="BD158" s="22" t="s">
        <v>287</v>
      </c>
      <c r="BE158" s="14" t="s">
        <v>1685</v>
      </c>
      <c r="BF158" s="19">
        <v>41941</v>
      </c>
      <c r="BG158" s="14" t="s">
        <v>84</v>
      </c>
      <c r="BH158" s="14" t="s">
        <v>160</v>
      </c>
      <c r="BI158" s="14" t="s">
        <v>289</v>
      </c>
      <c r="BJ158" s="14"/>
      <c r="BK158" s="14"/>
      <c r="BL158" s="14"/>
      <c r="BM158" s="14" t="s">
        <v>80</v>
      </c>
      <c r="BN158" s="22" t="s">
        <v>316</v>
      </c>
      <c r="BO158" s="36" t="s">
        <v>216</v>
      </c>
      <c r="BP158" s="24"/>
    </row>
    <row r="159" spans="1:248" ht="37.5" customHeight="1">
      <c r="A159" s="14">
        <f t="shared" si="48"/>
        <v>156</v>
      </c>
      <c r="B159" s="14">
        <v>1</v>
      </c>
      <c r="C159" s="99" t="s">
        <v>1687</v>
      </c>
      <c r="D159" s="14">
        <v>28</v>
      </c>
      <c r="E159" s="14">
        <v>12</v>
      </c>
      <c r="F159" s="14">
        <v>1973</v>
      </c>
      <c r="G159" s="16">
        <f t="shared" si="53"/>
        <v>45</v>
      </c>
      <c r="H159" s="16">
        <v>1</v>
      </c>
      <c r="I159" s="100" t="s">
        <v>1688</v>
      </c>
      <c r="J159" s="100" t="s">
        <v>1689</v>
      </c>
      <c r="K159" s="14">
        <v>24</v>
      </c>
      <c r="L159" s="14">
        <v>1</v>
      </c>
      <c r="M159" s="14">
        <v>2008</v>
      </c>
      <c r="N159" s="18" t="s">
        <v>322</v>
      </c>
      <c r="O159" s="18" t="s">
        <v>1690</v>
      </c>
      <c r="P159" s="18" t="s">
        <v>323</v>
      </c>
      <c r="Q159" s="253" t="s">
        <v>1691</v>
      </c>
      <c r="R159" s="14" t="s">
        <v>1692</v>
      </c>
      <c r="S159" s="14" t="s">
        <v>1693</v>
      </c>
      <c r="T159" s="14" t="s">
        <v>118</v>
      </c>
      <c r="U159" s="14" t="s">
        <v>1694</v>
      </c>
      <c r="V159" s="19">
        <v>42815</v>
      </c>
      <c r="W159" s="100" t="s">
        <v>77</v>
      </c>
      <c r="X159" s="20" t="e">
        <f>SUM(#REF!)</f>
        <v>#REF!</v>
      </c>
      <c r="Y159" s="21" t="e">
        <f>#REF!-X159</f>
        <v>#REF!</v>
      </c>
      <c r="Z159" s="21">
        <v>3000000</v>
      </c>
      <c r="AA159" s="21" t="e">
        <f t="shared" si="56"/>
        <v>#REF!</v>
      </c>
      <c r="AB159" s="21">
        <v>3000000</v>
      </c>
      <c r="AC159" s="21">
        <v>3000000</v>
      </c>
      <c r="AD159" s="21">
        <v>730000</v>
      </c>
      <c r="AE159" s="20" t="e">
        <f t="shared" si="55"/>
        <v>#REF!</v>
      </c>
      <c r="AF159" s="19">
        <v>42815</v>
      </c>
      <c r="AG159" s="18"/>
      <c r="AH159" s="18"/>
      <c r="AI159" s="14"/>
      <c r="AJ159" s="19">
        <v>42815</v>
      </c>
      <c r="AK159" s="19" t="s">
        <v>77</v>
      </c>
      <c r="AL159" s="29" t="s">
        <v>78</v>
      </c>
      <c r="AM159" s="19"/>
      <c r="AN159" s="18"/>
      <c r="AO159" s="100" t="s">
        <v>1695</v>
      </c>
      <c r="AP159" s="100"/>
      <c r="AQ159" s="19">
        <v>42815</v>
      </c>
      <c r="AR159" s="14"/>
      <c r="AS159" s="14"/>
      <c r="AT159" s="18" t="s">
        <v>239</v>
      </c>
      <c r="AU159" s="18">
        <v>2002</v>
      </c>
      <c r="AV159" s="18" t="s">
        <v>1696</v>
      </c>
      <c r="AW159" s="18" t="s">
        <v>1064</v>
      </c>
      <c r="AX159" s="33" t="s">
        <v>104</v>
      </c>
      <c r="AY159" s="33" t="s">
        <v>138</v>
      </c>
      <c r="AZ159" s="14"/>
      <c r="BA159" s="28" t="s">
        <v>1697</v>
      </c>
      <c r="BB159" s="22" t="str">
        <f t="shared" si="51"/>
        <v xml:space="preserve">Thạc sĩ Y học - Ngoại khoa </v>
      </c>
      <c r="BC159" s="22" t="str">
        <f t="shared" si="52"/>
        <v>Thạc sĩ</v>
      </c>
      <c r="BD159" s="18" t="s">
        <v>122</v>
      </c>
      <c r="BE159" s="100" t="s">
        <v>1698</v>
      </c>
      <c r="BF159" s="100" t="s">
        <v>1699</v>
      </c>
      <c r="BG159" s="18" t="s">
        <v>1171</v>
      </c>
      <c r="BH159" s="14" t="s">
        <v>1172</v>
      </c>
      <c r="BI159" s="14" t="s">
        <v>1700</v>
      </c>
      <c r="BJ159" s="18"/>
      <c r="BK159" s="18" t="s">
        <v>88</v>
      </c>
      <c r="BL159" s="18"/>
      <c r="BM159" s="18"/>
      <c r="BN159" s="22" t="s">
        <v>89</v>
      </c>
      <c r="BO159" s="23" t="s">
        <v>216</v>
      </c>
      <c r="BP159" s="30" t="s">
        <v>145</v>
      </c>
    </row>
    <row r="160" spans="1:248" ht="25.5">
      <c r="A160" s="14">
        <f t="shared" si="48"/>
        <v>157</v>
      </c>
      <c r="B160" s="16">
        <v>3</v>
      </c>
      <c r="C160" s="31" t="s">
        <v>1701</v>
      </c>
      <c r="D160" s="16">
        <v>16</v>
      </c>
      <c r="E160" s="16">
        <v>9</v>
      </c>
      <c r="F160" s="16">
        <v>1987</v>
      </c>
      <c r="G160" s="16">
        <f t="shared" si="53"/>
        <v>31</v>
      </c>
      <c r="H160" s="16">
        <v>1</v>
      </c>
      <c r="I160" s="32" t="s">
        <v>1702</v>
      </c>
      <c r="J160" s="32" t="s">
        <v>1703</v>
      </c>
      <c r="K160" s="16">
        <v>5</v>
      </c>
      <c r="L160" s="16">
        <v>2</v>
      </c>
      <c r="M160" s="16">
        <v>2016</v>
      </c>
      <c r="N160" s="16" t="s">
        <v>70</v>
      </c>
      <c r="O160" s="16" t="s">
        <v>1704</v>
      </c>
      <c r="P160" s="16" t="s">
        <v>70</v>
      </c>
      <c r="Q160" s="152" t="s">
        <v>1691</v>
      </c>
      <c r="R160" s="33" t="s">
        <v>1515</v>
      </c>
      <c r="S160" s="16" t="s">
        <v>151</v>
      </c>
      <c r="T160" s="22" t="s">
        <v>152</v>
      </c>
      <c r="U160" s="16" t="s">
        <v>1705</v>
      </c>
      <c r="V160" s="29">
        <v>42634</v>
      </c>
      <c r="W160" s="16" t="s">
        <v>210</v>
      </c>
      <c r="X160" s="20" t="e">
        <f>SUM(#REF!)</f>
        <v>#REF!</v>
      </c>
      <c r="Y160" s="21" t="e">
        <f>#REF!-X160</f>
        <v>#REF!</v>
      </c>
      <c r="Z160" s="21">
        <v>1600000</v>
      </c>
      <c r="AA160" s="21" t="e">
        <f t="shared" si="56"/>
        <v>#REF!</v>
      </c>
      <c r="AB160" s="21">
        <v>1600000</v>
      </c>
      <c r="AC160" s="21">
        <v>1600000</v>
      </c>
      <c r="AD160" s="21">
        <v>730000</v>
      </c>
      <c r="AE160" s="20" t="e">
        <f t="shared" si="55"/>
        <v>#REF!</v>
      </c>
      <c r="AF160" s="34">
        <v>42634</v>
      </c>
      <c r="AG160" s="34"/>
      <c r="AH160" s="34"/>
      <c r="AI160" s="29">
        <v>42705</v>
      </c>
      <c r="AJ160" s="29">
        <v>43070</v>
      </c>
      <c r="AK160" s="29"/>
      <c r="AL160" s="29">
        <v>43800</v>
      </c>
      <c r="AM160" s="29"/>
      <c r="AN160" s="32" t="s">
        <v>1706</v>
      </c>
      <c r="AO160" s="29">
        <v>42705</v>
      </c>
      <c r="AP160" s="16"/>
      <c r="AQ160" s="29">
        <v>42705</v>
      </c>
      <c r="AR160" s="16"/>
      <c r="AS160" s="32"/>
      <c r="AT160" s="22" t="s">
        <v>211</v>
      </c>
      <c r="AU160" s="22" t="s">
        <v>982</v>
      </c>
      <c r="AV160" s="22" t="s">
        <v>1707</v>
      </c>
      <c r="AW160" s="22" t="s">
        <v>1708</v>
      </c>
      <c r="AX160" s="22" t="s">
        <v>490</v>
      </c>
      <c r="AY160" s="22"/>
      <c r="AZ160" s="22" t="s">
        <v>1709</v>
      </c>
      <c r="BA160" s="22" t="s">
        <v>1710</v>
      </c>
      <c r="BB160" s="22" t="str">
        <f t="shared" si="51"/>
        <v>Bác sĩ chuyên khoa cấp I - Ngoại tổng quát</v>
      </c>
      <c r="BC160" s="22" t="str">
        <f t="shared" si="52"/>
        <v>CKI</v>
      </c>
      <c r="BD160" s="22" t="s">
        <v>158</v>
      </c>
      <c r="BE160" s="35" t="s">
        <v>1711</v>
      </c>
      <c r="BF160" s="34">
        <v>41652</v>
      </c>
      <c r="BG160" s="22" t="s">
        <v>84</v>
      </c>
      <c r="BH160" s="22" t="s">
        <v>160</v>
      </c>
      <c r="BI160" s="22" t="s">
        <v>1490</v>
      </c>
      <c r="BJ160" s="16"/>
      <c r="BK160" s="16"/>
      <c r="BL160" s="16"/>
      <c r="BM160" s="16"/>
      <c r="BN160" s="22" t="s">
        <v>312</v>
      </c>
      <c r="BO160" s="36" t="s">
        <v>1712</v>
      </c>
      <c r="BP160" s="30" t="s">
        <v>145</v>
      </c>
    </row>
    <row r="161" spans="1:248" s="133" customFormat="1" ht="26.25" customHeight="1">
      <c r="A161" s="14">
        <f t="shared" si="48"/>
        <v>158</v>
      </c>
      <c r="B161" s="16">
        <v>5</v>
      </c>
      <c r="C161" s="31" t="s">
        <v>1713</v>
      </c>
      <c r="D161" s="16">
        <v>4</v>
      </c>
      <c r="E161" s="16">
        <v>3</v>
      </c>
      <c r="F161" s="16">
        <v>1992</v>
      </c>
      <c r="G161" s="16">
        <f t="shared" si="53"/>
        <v>26</v>
      </c>
      <c r="H161" s="16">
        <v>1</v>
      </c>
      <c r="I161" s="32" t="s">
        <v>1714</v>
      </c>
      <c r="J161" s="16">
        <v>212264631</v>
      </c>
      <c r="K161" s="16">
        <v>7</v>
      </c>
      <c r="L161" s="16">
        <v>10</v>
      </c>
      <c r="M161" s="16">
        <v>2008</v>
      </c>
      <c r="N161" s="16" t="s">
        <v>760</v>
      </c>
      <c r="O161" s="16" t="s">
        <v>1715</v>
      </c>
      <c r="P161" s="16" t="s">
        <v>760</v>
      </c>
      <c r="Q161" s="233" t="s">
        <v>1691</v>
      </c>
      <c r="R161" s="16" t="s">
        <v>151</v>
      </c>
      <c r="S161" s="16" t="s">
        <v>151</v>
      </c>
      <c r="T161" s="16" t="s">
        <v>131</v>
      </c>
      <c r="U161" s="16">
        <v>18</v>
      </c>
      <c r="V161" s="29">
        <v>42644</v>
      </c>
      <c r="W161" s="16" t="s">
        <v>182</v>
      </c>
      <c r="X161" s="20" t="e">
        <f>SUM(#REF!)</f>
        <v>#REF!</v>
      </c>
      <c r="Y161" s="21"/>
      <c r="Z161" s="29"/>
      <c r="AA161" s="29"/>
      <c r="AB161" s="132"/>
      <c r="AC161" s="132"/>
      <c r="AD161" s="132"/>
      <c r="AE161" s="132"/>
      <c r="AF161" s="132"/>
      <c r="AG161" s="132"/>
      <c r="AH161" s="132"/>
      <c r="AI161" s="29">
        <v>42644</v>
      </c>
      <c r="AJ161" s="29">
        <v>42917</v>
      </c>
      <c r="AK161" s="29">
        <v>43282</v>
      </c>
      <c r="AL161" s="29"/>
      <c r="AM161" s="32"/>
      <c r="AN161" s="29">
        <v>42917</v>
      </c>
      <c r="AO161" s="16"/>
      <c r="AP161" s="29"/>
      <c r="AQ161" s="16"/>
      <c r="AR161" s="32"/>
      <c r="AT161" s="18" t="s">
        <v>239</v>
      </c>
      <c r="AU161" s="18">
        <v>2016</v>
      </c>
      <c r="AV161" s="101" t="s">
        <v>899</v>
      </c>
      <c r="AW161" s="28" t="s">
        <v>1716</v>
      </c>
      <c r="AX161" s="28" t="s">
        <v>226</v>
      </c>
      <c r="AY161" s="28" t="s">
        <v>104</v>
      </c>
      <c r="AZ161" s="101"/>
      <c r="BA161" s="101"/>
      <c r="BB161" s="33" t="s">
        <v>167</v>
      </c>
      <c r="BC161" s="62" t="s">
        <v>131</v>
      </c>
      <c r="BD161" s="22" t="s">
        <v>141</v>
      </c>
      <c r="BE161" s="22" t="s">
        <v>1717</v>
      </c>
      <c r="BF161" s="29">
        <v>43161</v>
      </c>
      <c r="BG161" s="22" t="s">
        <v>84</v>
      </c>
      <c r="BH161" s="22" t="s">
        <v>160</v>
      </c>
      <c r="BI161" s="22" t="s">
        <v>86</v>
      </c>
      <c r="BJ161" s="14"/>
      <c r="BK161" s="14"/>
      <c r="BL161" s="14"/>
      <c r="BM161" s="14"/>
      <c r="BN161" s="18"/>
      <c r="BO161" s="134" t="s">
        <v>611</v>
      </c>
      <c r="BP161" s="28"/>
      <c r="BQ161" s="135"/>
      <c r="BR161" s="7"/>
      <c r="BS161" s="7"/>
      <c r="BT161" s="7"/>
      <c r="BU161" s="7"/>
      <c r="BV161" s="7"/>
      <c r="BW161" s="7"/>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row>
    <row r="162" spans="1:248" ht="27.75" customHeight="1">
      <c r="A162" s="14">
        <f t="shared" si="48"/>
        <v>159</v>
      </c>
      <c r="B162" s="16">
        <v>5</v>
      </c>
      <c r="C162" s="39" t="s">
        <v>1718</v>
      </c>
      <c r="D162" s="16">
        <v>31</v>
      </c>
      <c r="E162" s="16">
        <v>10</v>
      </c>
      <c r="F162" s="16">
        <v>1984</v>
      </c>
      <c r="G162" s="16">
        <f t="shared" si="53"/>
        <v>34</v>
      </c>
      <c r="H162" s="16">
        <v>1</v>
      </c>
      <c r="I162" s="40" t="s">
        <v>1719</v>
      </c>
      <c r="J162" s="40" t="s">
        <v>1720</v>
      </c>
      <c r="K162" s="16">
        <v>15</v>
      </c>
      <c r="L162" s="16">
        <v>5</v>
      </c>
      <c r="M162" s="16">
        <v>2012</v>
      </c>
      <c r="N162" s="22" t="s">
        <v>387</v>
      </c>
      <c r="O162" s="22" t="s">
        <v>1721</v>
      </c>
      <c r="P162" s="22" t="s">
        <v>70</v>
      </c>
      <c r="Q162" s="152" t="s">
        <v>1691</v>
      </c>
      <c r="R162" s="16" t="s">
        <v>455</v>
      </c>
      <c r="S162" s="16" t="s">
        <v>151</v>
      </c>
      <c r="T162" s="22" t="s">
        <v>152</v>
      </c>
      <c r="U162" s="16">
        <v>465</v>
      </c>
      <c r="V162" s="29">
        <v>42884</v>
      </c>
      <c r="W162" s="16" t="s">
        <v>210</v>
      </c>
      <c r="X162" s="20" t="e">
        <f>SUM(#REF!)</f>
        <v>#REF!</v>
      </c>
      <c r="Y162" s="21" t="e">
        <f>#REF!-X162</f>
        <v>#REF!</v>
      </c>
      <c r="Z162" s="21">
        <v>4000000</v>
      </c>
      <c r="AA162" s="21" t="e">
        <f>Y162-Z162-AB162-AC162-AD162</f>
        <v>#REF!</v>
      </c>
      <c r="AB162" s="21">
        <v>4000000</v>
      </c>
      <c r="AC162" s="21">
        <v>4000000</v>
      </c>
      <c r="AD162" s="21">
        <v>730000</v>
      </c>
      <c r="AE162" s="20" t="e">
        <f t="shared" ref="AE162:AE183" si="57">X162+Y162</f>
        <v>#REF!</v>
      </c>
      <c r="AF162" s="29">
        <v>42884</v>
      </c>
      <c r="AG162" s="29"/>
      <c r="AH162" s="29"/>
      <c r="AI162" s="29"/>
      <c r="AJ162" s="29">
        <v>42945</v>
      </c>
      <c r="AK162" s="29">
        <v>43313</v>
      </c>
      <c r="AL162" s="22"/>
      <c r="AM162" s="29">
        <v>44043</v>
      </c>
      <c r="AN162" s="32"/>
      <c r="AO162" s="29">
        <v>42948</v>
      </c>
      <c r="AP162" s="16"/>
      <c r="AQ162" s="29">
        <v>42948</v>
      </c>
      <c r="AR162" s="16"/>
      <c r="AS162" s="32"/>
      <c r="AT162" s="22" t="s">
        <v>239</v>
      </c>
      <c r="AU162" s="22">
        <v>2014</v>
      </c>
      <c r="AV162" s="62" t="s">
        <v>525</v>
      </c>
      <c r="AW162" s="33" t="s">
        <v>1722</v>
      </c>
      <c r="AX162" s="22"/>
      <c r="AY162" s="22"/>
      <c r="AZ162" s="62" t="s">
        <v>1723</v>
      </c>
      <c r="BA162" s="33" t="s">
        <v>1724</v>
      </c>
      <c r="BB162" s="22" t="str">
        <f t="shared" ref="BB162:BB193" si="58">R162</f>
        <v>Bác sĩ chuyên khoa cấp I - Hồi sức cấp cứu</v>
      </c>
      <c r="BC162" s="22" t="str">
        <f t="shared" ref="BC162:BC193" si="59">T162</f>
        <v>CKI</v>
      </c>
      <c r="BD162" s="29" t="s">
        <v>158</v>
      </c>
      <c r="BE162" s="35" t="s">
        <v>1725</v>
      </c>
      <c r="BF162" s="29">
        <v>41653</v>
      </c>
      <c r="BG162" s="22" t="s">
        <v>84</v>
      </c>
      <c r="BH162" s="22" t="s">
        <v>160</v>
      </c>
      <c r="BI162" s="22" t="s">
        <v>143</v>
      </c>
      <c r="BJ162" s="16"/>
      <c r="BK162" s="16"/>
      <c r="BL162" s="16"/>
      <c r="BM162" s="16"/>
      <c r="BN162" s="22" t="s">
        <v>89</v>
      </c>
      <c r="BO162" s="36" t="s">
        <v>1726</v>
      </c>
      <c r="BP162" s="30" t="s">
        <v>145</v>
      </c>
    </row>
    <row r="163" spans="1:248" ht="29.25" customHeight="1">
      <c r="A163" s="14">
        <f t="shared" si="48"/>
        <v>160</v>
      </c>
      <c r="B163" s="16">
        <v>6</v>
      </c>
      <c r="C163" s="31" t="s">
        <v>1727</v>
      </c>
      <c r="D163" s="16">
        <v>20</v>
      </c>
      <c r="E163" s="16">
        <v>1</v>
      </c>
      <c r="F163" s="16">
        <v>1986</v>
      </c>
      <c r="G163" s="16">
        <f t="shared" si="53"/>
        <v>32</v>
      </c>
      <c r="H163" s="16">
        <v>1</v>
      </c>
      <c r="I163" s="32" t="s">
        <v>1728</v>
      </c>
      <c r="J163" s="32" t="s">
        <v>1729</v>
      </c>
      <c r="K163" s="16">
        <v>20</v>
      </c>
      <c r="L163" s="16">
        <v>8</v>
      </c>
      <c r="M163" s="16">
        <v>2009</v>
      </c>
      <c r="N163" s="16" t="s">
        <v>760</v>
      </c>
      <c r="O163" s="16" t="s">
        <v>1730</v>
      </c>
      <c r="P163" s="16" t="s">
        <v>70</v>
      </c>
      <c r="Q163" s="152" t="s">
        <v>1691</v>
      </c>
      <c r="R163" s="33" t="s">
        <v>455</v>
      </c>
      <c r="S163" s="16" t="s">
        <v>151</v>
      </c>
      <c r="T163" s="22" t="s">
        <v>152</v>
      </c>
      <c r="U163" s="80">
        <v>1</v>
      </c>
      <c r="V163" s="29">
        <v>43102</v>
      </c>
      <c r="W163" s="21" t="s">
        <v>182</v>
      </c>
      <c r="X163" s="20" t="e">
        <f>SUM(#REF!)</f>
        <v>#REF!</v>
      </c>
      <c r="Y163" s="21" t="e">
        <f>#REF!-X163</f>
        <v>#REF!</v>
      </c>
      <c r="Z163" s="37"/>
      <c r="AA163" s="21"/>
      <c r="AB163" s="37"/>
      <c r="AC163" s="21"/>
      <c r="AD163" s="21"/>
      <c r="AE163" s="20" t="e">
        <f t="shared" si="57"/>
        <v>#REF!</v>
      </c>
      <c r="AF163" s="29">
        <v>42684</v>
      </c>
      <c r="AG163" s="29"/>
      <c r="AH163" s="29"/>
      <c r="AI163" s="29"/>
      <c r="AJ163" s="57">
        <v>43101</v>
      </c>
      <c r="AK163" s="57">
        <v>43434</v>
      </c>
      <c r="AL163" s="7"/>
      <c r="AM163" s="57"/>
      <c r="AN163" s="32"/>
      <c r="AO163" s="29"/>
      <c r="AP163" s="16"/>
      <c r="AQ163" s="29"/>
      <c r="AR163" s="16"/>
      <c r="AS163" s="32"/>
      <c r="AT163" s="22" t="s">
        <v>211</v>
      </c>
      <c r="AU163" s="22">
        <v>2016</v>
      </c>
      <c r="AV163" s="62" t="s">
        <v>155</v>
      </c>
      <c r="AW163" s="30"/>
      <c r="AX163" s="33" t="s">
        <v>104</v>
      </c>
      <c r="AY163" s="33" t="s">
        <v>138</v>
      </c>
      <c r="AZ163" s="62"/>
      <c r="BA163" s="62"/>
      <c r="BB163" s="22" t="str">
        <f t="shared" si="58"/>
        <v>Bác sĩ chuyên khoa cấp I - Hồi sức cấp cứu</v>
      </c>
      <c r="BC163" s="22" t="str">
        <f t="shared" si="59"/>
        <v>CKI</v>
      </c>
      <c r="BD163" s="29" t="s">
        <v>158</v>
      </c>
      <c r="BE163" s="22" t="s">
        <v>1731</v>
      </c>
      <c r="BF163" s="29">
        <v>42909</v>
      </c>
      <c r="BG163" s="22" t="s">
        <v>84</v>
      </c>
      <c r="BH163" s="22" t="s">
        <v>85</v>
      </c>
      <c r="BI163" s="22" t="s">
        <v>1732</v>
      </c>
      <c r="BJ163" s="16"/>
      <c r="BK163" s="16"/>
      <c r="BL163" s="16"/>
      <c r="BM163" s="16"/>
      <c r="BN163" s="22" t="s">
        <v>89</v>
      </c>
      <c r="BO163" s="58" t="s">
        <v>1733</v>
      </c>
      <c r="BP163" s="30"/>
    </row>
    <row r="164" spans="1:248" ht="29.25" customHeight="1">
      <c r="A164" s="14">
        <f t="shared" si="48"/>
        <v>161</v>
      </c>
      <c r="B164" s="16"/>
      <c r="C164" s="31" t="s">
        <v>1734</v>
      </c>
      <c r="D164" s="16">
        <v>23</v>
      </c>
      <c r="E164" s="16">
        <v>1</v>
      </c>
      <c r="F164" s="16">
        <v>1981</v>
      </c>
      <c r="G164" s="16">
        <f t="shared" si="53"/>
        <v>37</v>
      </c>
      <c r="H164" s="16">
        <v>1</v>
      </c>
      <c r="I164" s="32" t="s">
        <v>1735</v>
      </c>
      <c r="J164" s="32" t="s">
        <v>1736</v>
      </c>
      <c r="K164" s="16">
        <v>6</v>
      </c>
      <c r="L164" s="16">
        <v>5</v>
      </c>
      <c r="M164" s="16">
        <v>2011</v>
      </c>
      <c r="N164" s="16" t="s">
        <v>70</v>
      </c>
      <c r="O164" s="16" t="s">
        <v>1737</v>
      </c>
      <c r="P164" s="16" t="s">
        <v>70</v>
      </c>
      <c r="Q164" s="152" t="s">
        <v>1691</v>
      </c>
      <c r="R164" s="22" t="s">
        <v>464</v>
      </c>
      <c r="S164" s="16" t="s">
        <v>151</v>
      </c>
      <c r="T164" s="22" t="s">
        <v>168</v>
      </c>
      <c r="U164" s="80"/>
      <c r="V164" s="29">
        <v>43363</v>
      </c>
      <c r="W164" s="21" t="s">
        <v>182</v>
      </c>
      <c r="X164" s="20" t="e">
        <f>SUM(#REF!)</f>
        <v>#REF!</v>
      </c>
      <c r="Y164" s="21" t="e">
        <f>#REF!-X164</f>
        <v>#REF!</v>
      </c>
      <c r="Z164" s="37"/>
      <c r="AA164" s="21"/>
      <c r="AB164" s="37"/>
      <c r="AC164" s="21"/>
      <c r="AD164" s="21"/>
      <c r="AE164" s="20" t="e">
        <f t="shared" si="57"/>
        <v>#REF!</v>
      </c>
      <c r="AF164" s="29">
        <v>43363</v>
      </c>
      <c r="AG164" s="29"/>
      <c r="AH164" s="29"/>
      <c r="AI164" s="29"/>
      <c r="AJ164" s="57"/>
      <c r="AK164" s="57">
        <v>43363</v>
      </c>
      <c r="AL164" s="57">
        <v>43677</v>
      </c>
      <c r="AM164" s="57"/>
      <c r="AN164" s="32"/>
      <c r="AO164" s="29"/>
      <c r="AP164" s="16"/>
      <c r="AQ164" s="29"/>
      <c r="AR164" s="16"/>
      <c r="AS164" s="32"/>
      <c r="AT164" s="22" t="s">
        <v>239</v>
      </c>
      <c r="AU164" s="22">
        <v>2004</v>
      </c>
      <c r="AV164" s="62" t="s">
        <v>155</v>
      </c>
      <c r="AW164" s="30" t="s">
        <v>1738</v>
      </c>
      <c r="AX164" s="33"/>
      <c r="AY164" s="33"/>
      <c r="AZ164" s="62"/>
      <c r="BA164" s="62"/>
      <c r="BB164" s="22" t="str">
        <f t="shared" si="58"/>
        <v xml:space="preserve">Bác sĩ Y Đa khoa </v>
      </c>
      <c r="BC164" s="22" t="str">
        <f t="shared" si="59"/>
        <v>BS.ĐH</v>
      </c>
      <c r="BD164" s="22" t="s">
        <v>141</v>
      </c>
      <c r="BE164" s="22" t="s">
        <v>1739</v>
      </c>
      <c r="BF164" s="29">
        <v>41141</v>
      </c>
      <c r="BG164" s="22" t="s">
        <v>84</v>
      </c>
      <c r="BH164" s="22" t="s">
        <v>160</v>
      </c>
      <c r="BI164" s="22" t="s">
        <v>1026</v>
      </c>
      <c r="BJ164" s="16"/>
      <c r="BK164" s="16"/>
      <c r="BL164" s="16"/>
      <c r="BM164" s="16"/>
      <c r="BN164" s="22"/>
      <c r="BO164" s="58"/>
      <c r="BP164" s="30"/>
    </row>
    <row r="165" spans="1:248" ht="29.25" customHeight="1">
      <c r="A165" s="14">
        <f t="shared" si="48"/>
        <v>162</v>
      </c>
      <c r="B165" s="16"/>
      <c r="C165" s="175" t="s">
        <v>1740</v>
      </c>
      <c r="D165" s="16">
        <v>10</v>
      </c>
      <c r="E165" s="16">
        <v>5</v>
      </c>
      <c r="F165" s="16">
        <v>1993</v>
      </c>
      <c r="G165" s="16">
        <f t="shared" si="53"/>
        <v>25</v>
      </c>
      <c r="H165" s="22">
        <v>1</v>
      </c>
      <c r="I165" s="40" t="s">
        <v>1741</v>
      </c>
      <c r="J165" s="40" t="s">
        <v>1742</v>
      </c>
      <c r="K165" s="16">
        <v>8</v>
      </c>
      <c r="L165" s="16">
        <v>11</v>
      </c>
      <c r="M165" s="16">
        <v>2011</v>
      </c>
      <c r="N165" s="22" t="s">
        <v>436</v>
      </c>
      <c r="O165" s="22" t="s">
        <v>1743</v>
      </c>
      <c r="P165" s="22" t="str">
        <f>N165</f>
        <v xml:space="preserve">Đắk Nông </v>
      </c>
      <c r="Q165" s="152" t="s">
        <v>1744</v>
      </c>
      <c r="R165" s="22" t="s">
        <v>261</v>
      </c>
      <c r="S165" s="22" t="s">
        <v>151</v>
      </c>
      <c r="T165" s="22" t="s">
        <v>168</v>
      </c>
      <c r="U165" s="80"/>
      <c r="V165" s="29">
        <v>43374</v>
      </c>
      <c r="W165" s="21" t="s">
        <v>344</v>
      </c>
      <c r="X165" s="20"/>
      <c r="Y165" s="21"/>
      <c r="Z165" s="37"/>
      <c r="AA165" s="21"/>
      <c r="AB165" s="37"/>
      <c r="AC165" s="21"/>
      <c r="AD165" s="21"/>
      <c r="AE165" s="20">
        <f t="shared" si="57"/>
        <v>0</v>
      </c>
      <c r="AF165" s="29">
        <v>43374</v>
      </c>
      <c r="AG165" s="29"/>
      <c r="AH165" s="29"/>
      <c r="AI165" s="29"/>
      <c r="AJ165" s="57"/>
      <c r="AK165" s="57" t="s">
        <v>731</v>
      </c>
      <c r="AM165" s="57"/>
      <c r="AN165" s="32"/>
      <c r="AO165" s="29"/>
      <c r="AP165" s="16"/>
      <c r="AQ165" s="29"/>
      <c r="AR165" s="16"/>
      <c r="AS165" s="32"/>
      <c r="AT165" s="22" t="s">
        <v>211</v>
      </c>
      <c r="AU165" s="22">
        <v>2018</v>
      </c>
      <c r="AV165" s="62" t="s">
        <v>483</v>
      </c>
      <c r="AW165" s="30"/>
      <c r="AX165" s="33"/>
      <c r="AY165" s="33"/>
      <c r="AZ165" s="62"/>
      <c r="BA165" s="62"/>
      <c r="BB165" s="22" t="str">
        <f t="shared" si="58"/>
        <v xml:space="preserve">Bác sĩ Y đa khoa </v>
      </c>
      <c r="BC165" s="22" t="str">
        <f t="shared" si="59"/>
        <v>BS.ĐH</v>
      </c>
      <c r="BD165" s="22" t="s">
        <v>141</v>
      </c>
      <c r="BE165" s="22"/>
      <c r="BF165" s="29"/>
      <c r="BG165" s="22"/>
      <c r="BH165" s="22"/>
      <c r="BI165" s="22"/>
      <c r="BJ165" s="16"/>
      <c r="BK165" s="16"/>
      <c r="BL165" s="16"/>
      <c r="BM165" s="16"/>
      <c r="BN165" s="22"/>
      <c r="BO165" s="58"/>
      <c r="BP165" s="30"/>
    </row>
    <row r="166" spans="1:248" ht="29.25" customHeight="1">
      <c r="A166" s="14">
        <f t="shared" si="48"/>
        <v>163</v>
      </c>
      <c r="B166" s="16"/>
      <c r="C166" s="136" t="s">
        <v>1745</v>
      </c>
      <c r="D166" s="137">
        <v>26</v>
      </c>
      <c r="E166" s="137">
        <v>4</v>
      </c>
      <c r="F166" s="137">
        <v>1987</v>
      </c>
      <c r="G166" s="137"/>
      <c r="H166" s="137">
        <v>1</v>
      </c>
      <c r="I166" s="138" t="s">
        <v>1746</v>
      </c>
      <c r="J166" s="137">
        <v>225344666</v>
      </c>
      <c r="K166" s="137">
        <v>17</v>
      </c>
      <c r="L166" s="137">
        <v>11</v>
      </c>
      <c r="M166" s="137">
        <v>2014</v>
      </c>
      <c r="N166" s="137" t="s">
        <v>1747</v>
      </c>
      <c r="O166" s="137" t="s">
        <v>1748</v>
      </c>
      <c r="P166" s="137" t="str">
        <f>N166</f>
        <v xml:space="preserve">Khánh Hòa </v>
      </c>
      <c r="Q166" s="254" t="s">
        <v>1691</v>
      </c>
      <c r="R166" s="117" t="s">
        <v>464</v>
      </c>
      <c r="S166" s="137" t="s">
        <v>151</v>
      </c>
      <c r="T166" s="22" t="s">
        <v>168</v>
      </c>
      <c r="U166" s="80"/>
      <c r="V166" s="29">
        <v>43379</v>
      </c>
      <c r="W166" s="21" t="s">
        <v>182</v>
      </c>
      <c r="X166" s="20"/>
      <c r="Y166" s="21"/>
      <c r="Z166" s="37"/>
      <c r="AA166" s="21"/>
      <c r="AB166" s="37"/>
      <c r="AC166" s="21"/>
      <c r="AD166" s="21"/>
      <c r="AE166" s="20">
        <f t="shared" si="57"/>
        <v>0</v>
      </c>
      <c r="AF166" s="29">
        <v>43379</v>
      </c>
      <c r="AG166" s="29"/>
      <c r="AH166" s="29"/>
      <c r="AI166" s="29"/>
      <c r="AJ166" s="57"/>
      <c r="AK166" s="57">
        <v>43379</v>
      </c>
      <c r="AL166" s="57">
        <v>43708</v>
      </c>
      <c r="AM166" s="57"/>
      <c r="AN166" s="32"/>
      <c r="AO166" s="29"/>
      <c r="AP166" s="16"/>
      <c r="AQ166" s="29"/>
      <c r="AR166" s="16"/>
      <c r="AS166" s="32"/>
      <c r="AT166" s="22" t="s">
        <v>527</v>
      </c>
      <c r="AU166" s="22">
        <v>2011</v>
      </c>
      <c r="AV166" s="62" t="s">
        <v>483</v>
      </c>
      <c r="AW166" s="30" t="s">
        <v>1749</v>
      </c>
      <c r="AX166" s="33"/>
      <c r="AY166" s="33"/>
      <c r="AZ166" s="62"/>
      <c r="BA166" s="62"/>
      <c r="BB166" s="22" t="str">
        <f t="shared" si="58"/>
        <v xml:space="preserve">Bác sĩ Y Đa khoa </v>
      </c>
      <c r="BC166" s="22" t="str">
        <f t="shared" si="59"/>
        <v>BS.ĐH</v>
      </c>
      <c r="BD166" s="22" t="s">
        <v>141</v>
      </c>
      <c r="BE166" s="22" t="s">
        <v>1750</v>
      </c>
      <c r="BF166" s="29" t="s">
        <v>1751</v>
      </c>
      <c r="BG166" s="22" t="s">
        <v>887</v>
      </c>
      <c r="BH166" s="22" t="s">
        <v>160</v>
      </c>
      <c r="BI166" s="22" t="s">
        <v>1752</v>
      </c>
      <c r="BJ166" s="16"/>
      <c r="BK166" s="16"/>
      <c r="BL166" s="16"/>
      <c r="BM166" s="16"/>
      <c r="BN166" s="22"/>
      <c r="BO166" s="58"/>
      <c r="BP166" s="30"/>
    </row>
    <row r="167" spans="1:248" s="85" customFormat="1" ht="25.5">
      <c r="A167" s="14">
        <f t="shared" si="48"/>
        <v>164</v>
      </c>
      <c r="B167" s="16">
        <v>8</v>
      </c>
      <c r="C167" s="15" t="s">
        <v>1753</v>
      </c>
      <c r="D167" s="14">
        <v>16</v>
      </c>
      <c r="E167" s="14">
        <v>2</v>
      </c>
      <c r="F167" s="14">
        <v>1983</v>
      </c>
      <c r="G167" s="14">
        <f t="shared" ref="G167:G186" si="60">$G$2-F167</f>
        <v>35</v>
      </c>
      <c r="H167" s="14">
        <v>0</v>
      </c>
      <c r="I167" s="17" t="s">
        <v>1754</v>
      </c>
      <c r="J167" s="17" t="s">
        <v>1755</v>
      </c>
      <c r="K167" s="14">
        <v>16</v>
      </c>
      <c r="L167" s="14">
        <v>1</v>
      </c>
      <c r="M167" s="14">
        <v>2014</v>
      </c>
      <c r="N167" s="14" t="s">
        <v>70</v>
      </c>
      <c r="O167" s="14" t="s">
        <v>1756</v>
      </c>
      <c r="P167" s="14" t="s">
        <v>70</v>
      </c>
      <c r="Q167" s="152" t="s">
        <v>1691</v>
      </c>
      <c r="R167" s="28" t="s">
        <v>303</v>
      </c>
      <c r="S167" s="14" t="s">
        <v>1757</v>
      </c>
      <c r="T167" s="14" t="s">
        <v>304</v>
      </c>
      <c r="U167" s="14">
        <v>106</v>
      </c>
      <c r="V167" s="25" t="s">
        <v>300</v>
      </c>
      <c r="W167" s="14" t="s">
        <v>77</v>
      </c>
      <c r="X167" s="20" t="e">
        <f>SUM(#REF!)</f>
        <v>#REF!</v>
      </c>
      <c r="Y167" s="37" t="e">
        <f>#REF!-X167</f>
        <v>#REF!</v>
      </c>
      <c r="Z167" s="37"/>
      <c r="AA167" s="37" t="e">
        <f t="shared" ref="AA167" si="61">Y167-Z167-AB167-AC167-AD167</f>
        <v>#REF!</v>
      </c>
      <c r="AB167" s="37"/>
      <c r="AC167" s="37"/>
      <c r="AD167" s="37"/>
      <c r="AE167" s="20" t="e">
        <f t="shared" si="57"/>
        <v>#REF!</v>
      </c>
      <c r="AF167" s="19" t="s">
        <v>300</v>
      </c>
      <c r="AG167" s="25">
        <v>41928</v>
      </c>
      <c r="AH167" s="19">
        <f>AG167+365</f>
        <v>42293</v>
      </c>
      <c r="AI167" s="19">
        <v>42370</v>
      </c>
      <c r="AJ167" s="19"/>
      <c r="AK167" s="19">
        <v>43101</v>
      </c>
      <c r="AL167" s="19" t="s">
        <v>78</v>
      </c>
      <c r="AM167" s="19"/>
      <c r="AN167" s="17" t="s">
        <v>1758</v>
      </c>
      <c r="AO167" s="19">
        <v>41974</v>
      </c>
      <c r="AP167" s="14" t="s">
        <v>80</v>
      </c>
      <c r="AQ167" s="19">
        <v>41913</v>
      </c>
      <c r="AR167" s="14"/>
      <c r="AS167" s="17"/>
      <c r="AT167" s="18" t="s">
        <v>101</v>
      </c>
      <c r="AU167" s="18">
        <v>2013</v>
      </c>
      <c r="AV167" s="18" t="s">
        <v>301</v>
      </c>
      <c r="AW167" s="28"/>
      <c r="AX167" s="28"/>
      <c r="AY167" s="28"/>
      <c r="AZ167" s="27"/>
      <c r="BA167" s="18"/>
      <c r="BB167" s="18" t="str">
        <f t="shared" si="58"/>
        <v>Trung cấp điều dưỡng</v>
      </c>
      <c r="BC167" s="18" t="str">
        <f t="shared" si="59"/>
        <v>TC</v>
      </c>
      <c r="BD167" s="22" t="s">
        <v>307</v>
      </c>
      <c r="BE167" s="18" t="s">
        <v>1759</v>
      </c>
      <c r="BF167" s="19">
        <v>42306</v>
      </c>
      <c r="BG167" s="18" t="s">
        <v>84</v>
      </c>
      <c r="BH167" s="18" t="s">
        <v>85</v>
      </c>
      <c r="BI167" s="18" t="s">
        <v>289</v>
      </c>
      <c r="BJ167" s="14"/>
      <c r="BK167" s="14"/>
      <c r="BL167" s="14"/>
      <c r="BM167" s="14"/>
      <c r="BN167" s="22" t="s">
        <v>763</v>
      </c>
      <c r="BO167" s="23" t="s">
        <v>1150</v>
      </c>
      <c r="BP167" s="84"/>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row>
    <row r="168" spans="1:248" ht="24.75" customHeight="1">
      <c r="A168" s="14">
        <f t="shared" si="48"/>
        <v>165</v>
      </c>
      <c r="B168" s="14">
        <v>1</v>
      </c>
      <c r="C168" s="206" t="s">
        <v>1764</v>
      </c>
      <c r="D168" s="14">
        <v>10</v>
      </c>
      <c r="E168" s="14">
        <v>6</v>
      </c>
      <c r="F168" s="14">
        <v>1979</v>
      </c>
      <c r="G168" s="16">
        <f t="shared" si="60"/>
        <v>39</v>
      </c>
      <c r="H168" s="16">
        <v>1</v>
      </c>
      <c r="I168" s="14" t="s">
        <v>1765</v>
      </c>
      <c r="J168" s="14" t="s">
        <v>1766</v>
      </c>
      <c r="K168" s="14">
        <v>1</v>
      </c>
      <c r="L168" s="14">
        <v>8</v>
      </c>
      <c r="M168" s="14">
        <v>1997</v>
      </c>
      <c r="N168" s="14" t="s">
        <v>1767</v>
      </c>
      <c r="O168" s="14" t="s">
        <v>1768</v>
      </c>
      <c r="P168" s="14" t="s">
        <v>70</v>
      </c>
      <c r="Q168" s="251" t="s">
        <v>1769</v>
      </c>
      <c r="R168" s="28" t="s">
        <v>1770</v>
      </c>
      <c r="S168" s="14" t="s">
        <v>352</v>
      </c>
      <c r="T168" s="14" t="s">
        <v>152</v>
      </c>
      <c r="U168" s="14" t="s">
        <v>1771</v>
      </c>
      <c r="V168" s="19" t="s">
        <v>281</v>
      </c>
      <c r="W168" s="14" t="s">
        <v>77</v>
      </c>
      <c r="X168" s="20" t="e">
        <f>SUM(#REF!)</f>
        <v>#REF!</v>
      </c>
      <c r="Y168" s="21" t="e">
        <f>#REF!-X168</f>
        <v>#REF!</v>
      </c>
      <c r="Z168" s="21">
        <v>3000000</v>
      </c>
      <c r="AA168" s="21" t="e">
        <f t="shared" ref="AA168:AA183" si="62">Y168-Z168-AB168-AC168-AD168</f>
        <v>#REF!</v>
      </c>
      <c r="AB168" s="21">
        <v>3000000</v>
      </c>
      <c r="AC168" s="21">
        <v>3000000</v>
      </c>
      <c r="AD168" s="21">
        <v>730000</v>
      </c>
      <c r="AE168" s="20" t="e">
        <f t="shared" si="57"/>
        <v>#REF!</v>
      </c>
      <c r="AF168" s="19" t="s">
        <v>281</v>
      </c>
      <c r="AG168" s="19"/>
      <c r="AH168" s="19"/>
      <c r="AI168" s="19">
        <v>42370</v>
      </c>
      <c r="AJ168" s="19" t="s">
        <v>77</v>
      </c>
      <c r="AK168" s="29">
        <v>43101</v>
      </c>
      <c r="AL168" s="29" t="s">
        <v>78</v>
      </c>
      <c r="AM168" s="19"/>
      <c r="AN168" s="17" t="s">
        <v>1772</v>
      </c>
      <c r="AO168" s="19">
        <v>41821</v>
      </c>
      <c r="AP168" s="14" t="s">
        <v>80</v>
      </c>
      <c r="AQ168" s="19">
        <v>42095</v>
      </c>
      <c r="AR168" s="14"/>
      <c r="AS168" s="17"/>
      <c r="AT168" s="18" t="s">
        <v>101</v>
      </c>
      <c r="AU168" s="18">
        <v>2013</v>
      </c>
      <c r="AV168" s="18" t="s">
        <v>1773</v>
      </c>
      <c r="AW168" s="28" t="s">
        <v>1774</v>
      </c>
      <c r="AX168" s="22" t="s">
        <v>138</v>
      </c>
      <c r="AY168" s="22" t="s">
        <v>138</v>
      </c>
      <c r="AZ168" s="18"/>
      <c r="BA168" s="18"/>
      <c r="BB168" s="22" t="str">
        <f t="shared" si="58"/>
        <v>Bác sĩ chuyên khoa cấp I - Ngoại thần kinh</v>
      </c>
      <c r="BC168" s="22" t="str">
        <f t="shared" si="59"/>
        <v>CKI</v>
      </c>
      <c r="BD168" s="18" t="s">
        <v>158</v>
      </c>
      <c r="BE168" s="27" t="s">
        <v>1775</v>
      </c>
      <c r="BF168" s="19">
        <v>42089</v>
      </c>
      <c r="BG168" s="18" t="s">
        <v>84</v>
      </c>
      <c r="BH168" s="18" t="s">
        <v>85</v>
      </c>
      <c r="BI168" s="18" t="s">
        <v>1776</v>
      </c>
      <c r="BJ168" s="14"/>
      <c r="BK168" s="14" t="s">
        <v>88</v>
      </c>
      <c r="BL168" s="14"/>
      <c r="BM168" s="14"/>
      <c r="BN168" s="22" t="s">
        <v>763</v>
      </c>
      <c r="BO168" s="23"/>
      <c r="BP168" s="30" t="s">
        <v>145</v>
      </c>
    </row>
    <row r="169" spans="1:248" ht="23.25" customHeight="1">
      <c r="A169" s="14">
        <f t="shared" si="48"/>
        <v>166</v>
      </c>
      <c r="B169" s="16">
        <v>2</v>
      </c>
      <c r="C169" s="136" t="s">
        <v>1777</v>
      </c>
      <c r="D169" s="16">
        <v>15</v>
      </c>
      <c r="E169" s="16">
        <v>11</v>
      </c>
      <c r="F169" s="16">
        <v>1982</v>
      </c>
      <c r="G169" s="16">
        <f t="shared" si="60"/>
        <v>36</v>
      </c>
      <c r="H169" s="16">
        <v>1</v>
      </c>
      <c r="I169" s="32" t="s">
        <v>1778</v>
      </c>
      <c r="J169" s="32" t="s">
        <v>1779</v>
      </c>
      <c r="K169" s="16">
        <v>19</v>
      </c>
      <c r="L169" s="16">
        <v>7</v>
      </c>
      <c r="M169" s="16">
        <v>2012</v>
      </c>
      <c r="N169" s="16" t="s">
        <v>624</v>
      </c>
      <c r="O169" s="16" t="s">
        <v>1780</v>
      </c>
      <c r="P169" s="16" t="s">
        <v>624</v>
      </c>
      <c r="Q169" s="150" t="s">
        <v>1769</v>
      </c>
      <c r="R169" s="33" t="s">
        <v>1770</v>
      </c>
      <c r="S169" s="16" t="s">
        <v>367</v>
      </c>
      <c r="T169" s="22" t="s">
        <v>152</v>
      </c>
      <c r="U169" s="16" t="s">
        <v>1781</v>
      </c>
      <c r="V169" s="29">
        <v>42339</v>
      </c>
      <c r="W169" s="16" t="s">
        <v>210</v>
      </c>
      <c r="X169" s="20" t="e">
        <f>SUM(#REF!)</f>
        <v>#REF!</v>
      </c>
      <c r="Y169" s="21" t="e">
        <f>#REF!-X169</f>
        <v>#REF!</v>
      </c>
      <c r="Z169" s="21">
        <v>2000000</v>
      </c>
      <c r="AA169" s="21" t="e">
        <f t="shared" si="62"/>
        <v>#REF!</v>
      </c>
      <c r="AB169" s="21">
        <v>2000000</v>
      </c>
      <c r="AC169" s="21">
        <v>2000000</v>
      </c>
      <c r="AD169" s="21">
        <v>730000</v>
      </c>
      <c r="AE169" s="20" t="e">
        <f t="shared" si="57"/>
        <v>#REF!</v>
      </c>
      <c r="AF169" s="29">
        <v>42339</v>
      </c>
      <c r="AG169" s="29"/>
      <c r="AH169" s="29"/>
      <c r="AI169" s="29">
        <v>42401</v>
      </c>
      <c r="AJ169" s="29">
        <v>42767</v>
      </c>
      <c r="AK169" s="29"/>
      <c r="AL169" s="29">
        <v>43497</v>
      </c>
      <c r="AM169" s="29"/>
      <c r="AN169" s="32" t="s">
        <v>1782</v>
      </c>
      <c r="AO169" s="29">
        <v>42401</v>
      </c>
      <c r="AP169" s="16"/>
      <c r="AQ169" s="29">
        <v>42095</v>
      </c>
      <c r="AR169" s="16"/>
      <c r="AS169" s="32"/>
      <c r="AT169" s="22" t="s">
        <v>239</v>
      </c>
      <c r="AU169" s="22">
        <v>2012</v>
      </c>
      <c r="AV169" s="22" t="s">
        <v>391</v>
      </c>
      <c r="AW169" s="22" t="s">
        <v>1064</v>
      </c>
      <c r="AX169" s="28" t="s">
        <v>104</v>
      </c>
      <c r="AY169" s="28"/>
      <c r="AZ169" s="22" t="s">
        <v>768</v>
      </c>
      <c r="BA169" s="22" t="s">
        <v>629</v>
      </c>
      <c r="BB169" s="22" t="str">
        <f t="shared" si="58"/>
        <v>Bác sĩ chuyên khoa cấp I - Ngoại thần kinh</v>
      </c>
      <c r="BC169" s="22" t="str">
        <f t="shared" si="59"/>
        <v>CKI</v>
      </c>
      <c r="BD169" s="22" t="s">
        <v>158</v>
      </c>
      <c r="BE169" s="22" t="s">
        <v>1783</v>
      </c>
      <c r="BF169" s="29">
        <v>41857</v>
      </c>
      <c r="BG169" s="22" t="s">
        <v>448</v>
      </c>
      <c r="BH169" s="22" t="s">
        <v>160</v>
      </c>
      <c r="BI169" s="22" t="s">
        <v>1776</v>
      </c>
      <c r="BJ169" s="16"/>
      <c r="BK169" s="16" t="s">
        <v>88</v>
      </c>
      <c r="BL169" s="16"/>
      <c r="BM169" s="16"/>
      <c r="BN169" s="22" t="s">
        <v>763</v>
      </c>
      <c r="BO169" s="36"/>
      <c r="BP169" s="30" t="s">
        <v>145</v>
      </c>
    </row>
    <row r="170" spans="1:248" ht="24.75" customHeight="1">
      <c r="A170" s="14">
        <f t="shared" si="48"/>
        <v>167</v>
      </c>
      <c r="B170" s="16">
        <v>3</v>
      </c>
      <c r="C170" s="136" t="s">
        <v>1784</v>
      </c>
      <c r="D170" s="16">
        <v>7</v>
      </c>
      <c r="E170" s="16">
        <v>7</v>
      </c>
      <c r="F170" s="16">
        <v>1985</v>
      </c>
      <c r="G170" s="16">
        <f t="shared" si="60"/>
        <v>33</v>
      </c>
      <c r="H170" s="16">
        <v>1</v>
      </c>
      <c r="I170" s="32" t="s">
        <v>1785</v>
      </c>
      <c r="J170" s="16" t="s">
        <v>1786</v>
      </c>
      <c r="K170" s="16">
        <v>10</v>
      </c>
      <c r="L170" s="16">
        <v>8</v>
      </c>
      <c r="M170" s="16">
        <v>2007</v>
      </c>
      <c r="N170" s="16" t="s">
        <v>323</v>
      </c>
      <c r="O170" s="16" t="s">
        <v>1787</v>
      </c>
      <c r="P170" s="16" t="s">
        <v>70</v>
      </c>
      <c r="Q170" s="150" t="s">
        <v>1769</v>
      </c>
      <c r="R170" s="33" t="s">
        <v>1770</v>
      </c>
      <c r="S170" s="16" t="s">
        <v>151</v>
      </c>
      <c r="T170" s="22" t="s">
        <v>152</v>
      </c>
      <c r="U170" s="16" t="s">
        <v>1788</v>
      </c>
      <c r="V170" s="29" t="s">
        <v>281</v>
      </c>
      <c r="W170" s="16" t="s">
        <v>77</v>
      </c>
      <c r="X170" s="20" t="e">
        <f>SUM(#REF!)</f>
        <v>#REF!</v>
      </c>
      <c r="Y170" s="21" t="e">
        <f>#REF!-X170</f>
        <v>#REF!</v>
      </c>
      <c r="Z170" s="21">
        <v>1600000</v>
      </c>
      <c r="AA170" s="21" t="e">
        <f t="shared" si="62"/>
        <v>#REF!</v>
      </c>
      <c r="AB170" s="21">
        <v>1600000</v>
      </c>
      <c r="AC170" s="21">
        <v>1600000</v>
      </c>
      <c r="AD170" s="21">
        <v>730000</v>
      </c>
      <c r="AE170" s="20" t="e">
        <f t="shared" si="57"/>
        <v>#REF!</v>
      </c>
      <c r="AF170" s="29">
        <v>41744</v>
      </c>
      <c r="AG170" s="29"/>
      <c r="AH170" s="29"/>
      <c r="AI170" s="29">
        <v>42370</v>
      </c>
      <c r="AJ170" s="29" t="s">
        <v>77</v>
      </c>
      <c r="AK170" s="29">
        <v>43101</v>
      </c>
      <c r="AL170" s="29" t="s">
        <v>78</v>
      </c>
      <c r="AM170" s="29"/>
      <c r="AN170" s="32">
        <v>7914090724</v>
      </c>
      <c r="AO170" s="29">
        <v>41821</v>
      </c>
      <c r="AP170" s="16" t="s">
        <v>80</v>
      </c>
      <c r="AQ170" s="29">
        <v>42095</v>
      </c>
      <c r="AR170" s="16"/>
      <c r="AS170" s="32"/>
      <c r="AT170" s="22"/>
      <c r="AU170" s="22"/>
      <c r="AV170" s="22" t="s">
        <v>355</v>
      </c>
      <c r="AW170" s="33" t="s">
        <v>1789</v>
      </c>
      <c r="AX170" s="22" t="s">
        <v>104</v>
      </c>
      <c r="AY170" s="22"/>
      <c r="AZ170" s="22" t="s">
        <v>296</v>
      </c>
      <c r="BA170" s="22" t="s">
        <v>1790</v>
      </c>
      <c r="BB170" s="22" t="str">
        <f t="shared" si="58"/>
        <v>Bác sĩ chuyên khoa cấp I - Ngoại thần kinh</v>
      </c>
      <c r="BC170" s="22" t="str">
        <f t="shared" si="59"/>
        <v>CKI</v>
      </c>
      <c r="BD170" s="22" t="s">
        <v>158</v>
      </c>
      <c r="BE170" s="22" t="s">
        <v>1791</v>
      </c>
      <c r="BF170" s="35" t="s">
        <v>1792</v>
      </c>
      <c r="BG170" s="22" t="s">
        <v>1793</v>
      </c>
      <c r="BH170" s="22" t="s">
        <v>1172</v>
      </c>
      <c r="BI170" s="22" t="s">
        <v>1794</v>
      </c>
      <c r="BJ170" s="16"/>
      <c r="BK170" s="16"/>
      <c r="BL170" s="16"/>
      <c r="BM170" s="16"/>
      <c r="BN170" s="22" t="s">
        <v>763</v>
      </c>
      <c r="BO170" s="36"/>
      <c r="BP170" s="30" t="s">
        <v>145</v>
      </c>
    </row>
    <row r="171" spans="1:248" ht="24.75" customHeight="1">
      <c r="A171" s="14">
        <f t="shared" si="48"/>
        <v>168</v>
      </c>
      <c r="B171" s="16">
        <v>5</v>
      </c>
      <c r="C171" s="136" t="s">
        <v>1795</v>
      </c>
      <c r="D171" s="16">
        <v>9</v>
      </c>
      <c r="E171" s="16">
        <v>9</v>
      </c>
      <c r="F171" s="16">
        <v>1979</v>
      </c>
      <c r="G171" s="16">
        <f t="shared" si="60"/>
        <v>39</v>
      </c>
      <c r="H171" s="16">
        <v>1</v>
      </c>
      <c r="I171" s="32" t="s">
        <v>1796</v>
      </c>
      <c r="J171" s="32" t="s">
        <v>1797</v>
      </c>
      <c r="K171" s="16">
        <v>3</v>
      </c>
      <c r="L171" s="16">
        <v>5</v>
      </c>
      <c r="M171" s="16">
        <v>2013</v>
      </c>
      <c r="N171" s="16" t="s">
        <v>1014</v>
      </c>
      <c r="O171" s="16" t="s">
        <v>1798</v>
      </c>
      <c r="P171" s="16" t="s">
        <v>1014</v>
      </c>
      <c r="Q171" s="150" t="s">
        <v>1769</v>
      </c>
      <c r="R171" s="33" t="s">
        <v>1770</v>
      </c>
      <c r="S171" s="16" t="s">
        <v>151</v>
      </c>
      <c r="T171" s="22" t="s">
        <v>152</v>
      </c>
      <c r="U171" s="16">
        <v>110</v>
      </c>
      <c r="V171" s="29" t="s">
        <v>305</v>
      </c>
      <c r="W171" s="16" t="s">
        <v>77</v>
      </c>
      <c r="X171" s="20" t="e">
        <f>SUM(#REF!)</f>
        <v>#REF!</v>
      </c>
      <c r="Y171" s="21" t="e">
        <f>#REF!-X171</f>
        <v>#REF!</v>
      </c>
      <c r="Z171" s="21">
        <v>1600000</v>
      </c>
      <c r="AA171" s="21" t="e">
        <f t="shared" si="62"/>
        <v>#REF!</v>
      </c>
      <c r="AB171" s="21">
        <v>1600000</v>
      </c>
      <c r="AC171" s="21">
        <v>1600000</v>
      </c>
      <c r="AD171" s="21">
        <v>730000</v>
      </c>
      <c r="AE171" s="20" t="e">
        <f t="shared" si="57"/>
        <v>#REF!</v>
      </c>
      <c r="AF171" s="29" t="s">
        <v>305</v>
      </c>
      <c r="AG171" s="34"/>
      <c r="AH171" s="29">
        <v>42220</v>
      </c>
      <c r="AI171" s="29">
        <v>42370</v>
      </c>
      <c r="AJ171" s="29"/>
      <c r="AK171" s="29">
        <v>43101</v>
      </c>
      <c r="AL171" s="29" t="s">
        <v>78</v>
      </c>
      <c r="AM171" s="29"/>
      <c r="AN171" s="32" t="s">
        <v>1799</v>
      </c>
      <c r="AO171" s="29">
        <v>41974</v>
      </c>
      <c r="AP171" s="16" t="s">
        <v>80</v>
      </c>
      <c r="AQ171" s="29">
        <v>42095</v>
      </c>
      <c r="AR171" s="16"/>
      <c r="AS171" s="32"/>
      <c r="AT171" s="22" t="s">
        <v>211</v>
      </c>
      <c r="AU171" s="22">
        <v>2004</v>
      </c>
      <c r="AV171" s="22" t="s">
        <v>1800</v>
      </c>
      <c r="AW171" s="33" t="s">
        <v>1801</v>
      </c>
      <c r="AX171" s="33"/>
      <c r="AY171" s="33"/>
      <c r="AZ171" s="22" t="s">
        <v>1357</v>
      </c>
      <c r="BA171" s="22" t="s">
        <v>1802</v>
      </c>
      <c r="BB171" s="22" t="str">
        <f t="shared" si="58"/>
        <v>Bác sĩ chuyên khoa cấp I - Ngoại thần kinh</v>
      </c>
      <c r="BC171" s="22" t="str">
        <f t="shared" si="59"/>
        <v>CKI</v>
      </c>
      <c r="BD171" s="22" t="s">
        <v>158</v>
      </c>
      <c r="BE171" s="35" t="s">
        <v>1803</v>
      </c>
      <c r="BF171" s="35" t="s">
        <v>1804</v>
      </c>
      <c r="BG171" s="22" t="s">
        <v>1805</v>
      </c>
      <c r="BH171" s="22" t="s">
        <v>1172</v>
      </c>
      <c r="BI171" s="22" t="s">
        <v>1794</v>
      </c>
      <c r="BJ171" s="16"/>
      <c r="BK171" s="16"/>
      <c r="BL171" s="16"/>
      <c r="BM171" s="16"/>
      <c r="BN171" s="22" t="s">
        <v>763</v>
      </c>
      <c r="BO171" s="36"/>
      <c r="BP171" s="30" t="s">
        <v>145</v>
      </c>
    </row>
    <row r="172" spans="1:248" ht="24" customHeight="1">
      <c r="A172" s="14">
        <f t="shared" si="48"/>
        <v>169</v>
      </c>
      <c r="B172" s="16">
        <v>6</v>
      </c>
      <c r="C172" s="136" t="s">
        <v>1806</v>
      </c>
      <c r="D172" s="16">
        <v>21</v>
      </c>
      <c r="E172" s="16">
        <v>7</v>
      </c>
      <c r="F172" s="16">
        <v>1986</v>
      </c>
      <c r="G172" s="16">
        <f t="shared" si="60"/>
        <v>32</v>
      </c>
      <c r="H172" s="16">
        <v>1</v>
      </c>
      <c r="I172" s="32" t="s">
        <v>1807</v>
      </c>
      <c r="J172" s="32" t="s">
        <v>1808</v>
      </c>
      <c r="K172" s="16">
        <v>6</v>
      </c>
      <c r="L172" s="16">
        <v>8</v>
      </c>
      <c r="M172" s="16">
        <v>2007</v>
      </c>
      <c r="N172" s="16" t="s">
        <v>299</v>
      </c>
      <c r="O172" s="16" t="s">
        <v>1809</v>
      </c>
      <c r="P172" s="16" t="s">
        <v>70</v>
      </c>
      <c r="Q172" s="150" t="s">
        <v>1769</v>
      </c>
      <c r="R172" s="33" t="s">
        <v>167</v>
      </c>
      <c r="S172" s="16" t="s">
        <v>151</v>
      </c>
      <c r="T172" s="16" t="s">
        <v>168</v>
      </c>
      <c r="U172" s="16" t="s">
        <v>1810</v>
      </c>
      <c r="V172" s="29">
        <v>42250</v>
      </c>
      <c r="W172" s="16" t="s">
        <v>210</v>
      </c>
      <c r="X172" s="20" t="e">
        <f>SUM(#REF!)</f>
        <v>#REF!</v>
      </c>
      <c r="Y172" s="21" t="e">
        <f>#REF!-X172</f>
        <v>#REF!</v>
      </c>
      <c r="Z172" s="21">
        <v>1500000</v>
      </c>
      <c r="AA172" s="21" t="e">
        <f t="shared" si="62"/>
        <v>#REF!</v>
      </c>
      <c r="AB172" s="21">
        <v>1500000</v>
      </c>
      <c r="AC172" s="21">
        <v>1500000</v>
      </c>
      <c r="AD172" s="21">
        <v>730000</v>
      </c>
      <c r="AE172" s="20" t="e">
        <f t="shared" si="57"/>
        <v>#REF!</v>
      </c>
      <c r="AF172" s="29">
        <v>42219</v>
      </c>
      <c r="AG172" s="29"/>
      <c r="AH172" s="29">
        <v>42277</v>
      </c>
      <c r="AI172" s="29">
        <v>42370</v>
      </c>
      <c r="AJ172" s="29">
        <v>42736</v>
      </c>
      <c r="AK172" s="29"/>
      <c r="AL172" s="29">
        <v>43466</v>
      </c>
      <c r="AM172" s="29"/>
      <c r="AN172" s="32" t="s">
        <v>1811</v>
      </c>
      <c r="AO172" s="29">
        <v>42278</v>
      </c>
      <c r="AP172" s="16" t="s">
        <v>80</v>
      </c>
      <c r="AQ172" s="29">
        <v>42401</v>
      </c>
      <c r="AR172" s="16"/>
      <c r="AS172" s="32"/>
      <c r="AT172" s="22" t="s">
        <v>211</v>
      </c>
      <c r="AU172" s="22">
        <v>2011</v>
      </c>
      <c r="AV172" s="22" t="s">
        <v>1812</v>
      </c>
      <c r="AW172" s="22"/>
      <c r="AX172" s="33" t="s">
        <v>104</v>
      </c>
      <c r="AY172" s="33"/>
      <c r="AZ172" s="22" t="s">
        <v>227</v>
      </c>
      <c r="BA172" s="22" t="s">
        <v>1106</v>
      </c>
      <c r="BB172" s="22" t="str">
        <f t="shared" si="58"/>
        <v>Bác sĩ Y khoa</v>
      </c>
      <c r="BC172" s="22" t="str">
        <f t="shared" si="59"/>
        <v>BS.ĐH</v>
      </c>
      <c r="BD172" s="22" t="s">
        <v>141</v>
      </c>
      <c r="BE172" s="35" t="s">
        <v>1813</v>
      </c>
      <c r="BF172" s="34">
        <v>41934</v>
      </c>
      <c r="BG172" s="22" t="s">
        <v>84</v>
      </c>
      <c r="BH172" s="22" t="s">
        <v>85</v>
      </c>
      <c r="BI172" s="22" t="s">
        <v>86</v>
      </c>
      <c r="BJ172" s="16"/>
      <c r="BK172" s="16"/>
      <c r="BL172" s="16"/>
      <c r="BM172" s="16"/>
      <c r="BN172" s="22" t="s">
        <v>763</v>
      </c>
      <c r="BO172" s="36"/>
      <c r="BP172" s="30" t="s">
        <v>145</v>
      </c>
    </row>
    <row r="173" spans="1:248" ht="25.5">
      <c r="A173" s="14">
        <f t="shared" si="48"/>
        <v>170</v>
      </c>
      <c r="B173" s="16">
        <v>7</v>
      </c>
      <c r="C173" s="136" t="s">
        <v>1814</v>
      </c>
      <c r="D173" s="16">
        <v>30</v>
      </c>
      <c r="E173" s="16">
        <v>11</v>
      </c>
      <c r="F173" s="16">
        <v>1985</v>
      </c>
      <c r="G173" s="16">
        <f t="shared" si="60"/>
        <v>33</v>
      </c>
      <c r="H173" s="16">
        <v>1</v>
      </c>
      <c r="I173" s="32" t="s">
        <v>1815</v>
      </c>
      <c r="J173" s="32" t="s">
        <v>1816</v>
      </c>
      <c r="K173" s="16">
        <v>22</v>
      </c>
      <c r="L173" s="16">
        <v>3</v>
      </c>
      <c r="M173" s="16">
        <v>2001</v>
      </c>
      <c r="N173" s="16" t="s">
        <v>1817</v>
      </c>
      <c r="O173" s="16" t="s">
        <v>1818</v>
      </c>
      <c r="P173" s="16" t="s">
        <v>1817</v>
      </c>
      <c r="Q173" s="150" t="s">
        <v>1769</v>
      </c>
      <c r="R173" s="33" t="s">
        <v>1770</v>
      </c>
      <c r="S173" s="16" t="s">
        <v>151</v>
      </c>
      <c r="T173" s="22" t="s">
        <v>152</v>
      </c>
      <c r="U173" s="16" t="s">
        <v>1819</v>
      </c>
      <c r="V173" s="29">
        <v>42248</v>
      </c>
      <c r="W173" s="16" t="s">
        <v>210</v>
      </c>
      <c r="X173" s="20" t="e">
        <f>SUM(#REF!)</f>
        <v>#REF!</v>
      </c>
      <c r="Y173" s="21" t="e">
        <f>#REF!-X173</f>
        <v>#REF!</v>
      </c>
      <c r="Z173" s="21">
        <v>1600000</v>
      </c>
      <c r="AA173" s="21" t="e">
        <f t="shared" si="62"/>
        <v>#REF!</v>
      </c>
      <c r="AB173" s="21">
        <v>1600000</v>
      </c>
      <c r="AC173" s="21">
        <v>1600000</v>
      </c>
      <c r="AD173" s="21">
        <v>730000</v>
      </c>
      <c r="AE173" s="20" t="e">
        <f t="shared" si="57"/>
        <v>#REF!</v>
      </c>
      <c r="AF173" s="29">
        <v>42248</v>
      </c>
      <c r="AG173" s="29"/>
      <c r="AH173" s="29">
        <v>42308</v>
      </c>
      <c r="AI173" s="29">
        <v>42370</v>
      </c>
      <c r="AJ173" s="29">
        <v>42736</v>
      </c>
      <c r="AK173" s="29"/>
      <c r="AL173" s="29">
        <v>43466</v>
      </c>
      <c r="AM173" s="29"/>
      <c r="AN173" s="32" t="s">
        <v>1820</v>
      </c>
      <c r="AO173" s="29">
        <v>42309</v>
      </c>
      <c r="AP173" s="16"/>
      <c r="AQ173" s="29">
        <v>42401</v>
      </c>
      <c r="AR173" s="16"/>
      <c r="AS173" s="32"/>
      <c r="AT173" s="22" t="s">
        <v>171</v>
      </c>
      <c r="AU173" s="22">
        <v>2014</v>
      </c>
      <c r="AV173" s="22" t="s">
        <v>391</v>
      </c>
      <c r="AW173" s="22"/>
      <c r="AX173" s="22"/>
      <c r="AY173" s="22"/>
      <c r="AZ173" s="22" t="s">
        <v>1821</v>
      </c>
      <c r="BA173" s="22" t="s">
        <v>561</v>
      </c>
      <c r="BB173" s="22" t="str">
        <f t="shared" si="58"/>
        <v>Bác sĩ chuyên khoa cấp I - Ngoại thần kinh</v>
      </c>
      <c r="BC173" s="22" t="str">
        <f t="shared" si="59"/>
        <v>CKI</v>
      </c>
      <c r="BD173" s="22" t="s">
        <v>158</v>
      </c>
      <c r="BE173" s="35" t="s">
        <v>1822</v>
      </c>
      <c r="BF173" s="34">
        <v>42110</v>
      </c>
      <c r="BG173" s="22" t="s">
        <v>84</v>
      </c>
      <c r="BH173" s="22" t="s">
        <v>160</v>
      </c>
      <c r="BI173" s="22" t="s">
        <v>1776</v>
      </c>
      <c r="BJ173" s="16"/>
      <c r="BK173" s="16"/>
      <c r="BL173" s="16"/>
      <c r="BM173" s="16"/>
      <c r="BN173" s="22" t="s">
        <v>763</v>
      </c>
      <c r="BO173" s="36"/>
      <c r="BP173" s="30" t="s">
        <v>145</v>
      </c>
    </row>
    <row r="174" spans="1:248" ht="23.25" customHeight="1">
      <c r="A174" s="14">
        <f t="shared" si="48"/>
        <v>171</v>
      </c>
      <c r="B174" s="16">
        <v>8</v>
      </c>
      <c r="C174" s="136" t="s">
        <v>1823</v>
      </c>
      <c r="D174" s="16"/>
      <c r="E174" s="16"/>
      <c r="F174" s="16">
        <v>1987</v>
      </c>
      <c r="G174" s="16">
        <f t="shared" si="60"/>
        <v>31</v>
      </c>
      <c r="H174" s="16">
        <v>1</v>
      </c>
      <c r="I174" s="32" t="s">
        <v>1824</v>
      </c>
      <c r="J174" s="32" t="s">
        <v>1825</v>
      </c>
      <c r="K174" s="16">
        <v>1</v>
      </c>
      <c r="L174" s="16">
        <v>4</v>
      </c>
      <c r="M174" s="16">
        <v>2002</v>
      </c>
      <c r="N174" s="16" t="s">
        <v>340</v>
      </c>
      <c r="O174" s="16" t="s">
        <v>1826</v>
      </c>
      <c r="P174" s="16" t="s">
        <v>340</v>
      </c>
      <c r="Q174" s="150" t="s">
        <v>1769</v>
      </c>
      <c r="R174" s="33" t="s">
        <v>1827</v>
      </c>
      <c r="S174" s="16" t="s">
        <v>151</v>
      </c>
      <c r="T174" s="16" t="s">
        <v>168</v>
      </c>
      <c r="U174" s="16">
        <v>494</v>
      </c>
      <c r="V174" s="29">
        <v>42552</v>
      </c>
      <c r="W174" s="16" t="s">
        <v>210</v>
      </c>
      <c r="X174" s="20" t="e">
        <f>SUM(#REF!)</f>
        <v>#REF!</v>
      </c>
      <c r="Y174" s="21" t="e">
        <f>#REF!-X174</f>
        <v>#REF!</v>
      </c>
      <c r="Z174" s="21">
        <v>1500000</v>
      </c>
      <c r="AA174" s="21" t="e">
        <f t="shared" si="62"/>
        <v>#REF!</v>
      </c>
      <c r="AB174" s="21">
        <v>1500000</v>
      </c>
      <c r="AC174" s="21">
        <v>1500000</v>
      </c>
      <c r="AD174" s="21">
        <v>730000</v>
      </c>
      <c r="AE174" s="20" t="e">
        <f t="shared" si="57"/>
        <v>#REF!</v>
      </c>
      <c r="AF174" s="29">
        <v>42467</v>
      </c>
      <c r="AG174" s="29"/>
      <c r="AH174" s="29"/>
      <c r="AI174" s="29">
        <v>42614</v>
      </c>
      <c r="AJ174" s="29">
        <v>42979</v>
      </c>
      <c r="AK174" s="29">
        <v>43344</v>
      </c>
      <c r="AL174" s="29">
        <v>43708</v>
      </c>
      <c r="AM174" s="29"/>
      <c r="AN174" s="32" t="s">
        <v>1828</v>
      </c>
      <c r="AO174" s="29">
        <v>42614</v>
      </c>
      <c r="AP174" s="16" t="s">
        <v>80</v>
      </c>
      <c r="AQ174" s="29">
        <v>42614</v>
      </c>
      <c r="AR174" s="16"/>
      <c r="AS174" s="32"/>
      <c r="AT174" s="22" t="s">
        <v>211</v>
      </c>
      <c r="AU174" s="22">
        <v>2013</v>
      </c>
      <c r="AV174" s="22" t="s">
        <v>391</v>
      </c>
      <c r="AW174" s="33" t="s">
        <v>1829</v>
      </c>
      <c r="AX174" s="22"/>
      <c r="AY174" s="22"/>
      <c r="AZ174" s="22"/>
      <c r="BA174" s="22" t="s">
        <v>1830</v>
      </c>
      <c r="BB174" s="22" t="str">
        <f t="shared" si="58"/>
        <v>Bác sĩ Ngoại thần kinh</v>
      </c>
      <c r="BC174" s="22" t="str">
        <f t="shared" si="59"/>
        <v>BS.ĐH</v>
      </c>
      <c r="BD174" s="22" t="s">
        <v>141</v>
      </c>
      <c r="BE174" s="22" t="s">
        <v>1831</v>
      </c>
      <c r="BF174" s="29">
        <v>43104</v>
      </c>
      <c r="BG174" s="22" t="s">
        <v>84</v>
      </c>
      <c r="BH174" s="22" t="s">
        <v>85</v>
      </c>
      <c r="BI174" s="22" t="s">
        <v>1534</v>
      </c>
      <c r="BJ174" s="16"/>
      <c r="BK174" s="16"/>
      <c r="BL174" s="16"/>
      <c r="BM174" s="16"/>
      <c r="BN174" s="16" t="s">
        <v>316</v>
      </c>
      <c r="BO174" s="36" t="s">
        <v>216</v>
      </c>
      <c r="BP174" s="30" t="s">
        <v>145</v>
      </c>
    </row>
    <row r="175" spans="1:248" ht="23.25" customHeight="1">
      <c r="A175" s="14">
        <f t="shared" si="48"/>
        <v>172</v>
      </c>
      <c r="B175" s="16">
        <v>9</v>
      </c>
      <c r="C175" s="136" t="s">
        <v>1832</v>
      </c>
      <c r="D175" s="16">
        <v>18</v>
      </c>
      <c r="E175" s="16">
        <v>10</v>
      </c>
      <c r="F175" s="16">
        <v>1989</v>
      </c>
      <c r="G175" s="16">
        <f t="shared" si="60"/>
        <v>29</v>
      </c>
      <c r="H175" s="16">
        <v>1</v>
      </c>
      <c r="I175" s="32" t="s">
        <v>1833</v>
      </c>
      <c r="J175" s="32" t="s">
        <v>1834</v>
      </c>
      <c r="K175" s="16">
        <v>17</v>
      </c>
      <c r="L175" s="16">
        <v>8</v>
      </c>
      <c r="M175" s="16">
        <v>2004</v>
      </c>
      <c r="N175" s="16" t="s">
        <v>165</v>
      </c>
      <c r="O175" s="16" t="s">
        <v>1835</v>
      </c>
      <c r="P175" s="16" t="s">
        <v>165</v>
      </c>
      <c r="Q175" s="150" t="s">
        <v>1769</v>
      </c>
      <c r="R175" s="33" t="s">
        <v>1836</v>
      </c>
      <c r="S175" s="16" t="s">
        <v>151</v>
      </c>
      <c r="T175" s="16" t="s">
        <v>118</v>
      </c>
      <c r="U175" s="16" t="s">
        <v>1837</v>
      </c>
      <c r="V175" s="29">
        <v>42555</v>
      </c>
      <c r="W175" s="16" t="s">
        <v>210</v>
      </c>
      <c r="X175" s="20" t="e">
        <f>SUM(#REF!)</f>
        <v>#REF!</v>
      </c>
      <c r="Y175" s="21" t="e">
        <f>#REF!-X175</f>
        <v>#REF!</v>
      </c>
      <c r="Z175" s="21">
        <v>1600000</v>
      </c>
      <c r="AA175" s="21" t="e">
        <f t="shared" si="62"/>
        <v>#REF!</v>
      </c>
      <c r="AB175" s="21">
        <v>1600000</v>
      </c>
      <c r="AC175" s="21">
        <v>1600000</v>
      </c>
      <c r="AD175" s="21">
        <v>730000</v>
      </c>
      <c r="AE175" s="20" t="e">
        <f t="shared" si="57"/>
        <v>#REF!</v>
      </c>
      <c r="AF175" s="29">
        <v>42614</v>
      </c>
      <c r="AG175" s="29"/>
      <c r="AH175" s="29"/>
      <c r="AI175" s="29">
        <v>42680</v>
      </c>
      <c r="AJ175" s="29">
        <v>43045</v>
      </c>
      <c r="AK175" s="29"/>
      <c r="AL175" s="29">
        <v>43799</v>
      </c>
      <c r="AM175" s="29"/>
      <c r="AN175" s="32" t="s">
        <v>1838</v>
      </c>
      <c r="AO175" s="29">
        <v>42675</v>
      </c>
      <c r="AP175" s="16" t="s">
        <v>80</v>
      </c>
      <c r="AQ175" s="29">
        <v>42401</v>
      </c>
      <c r="AR175" s="16"/>
      <c r="AS175" s="32"/>
      <c r="AT175" s="22" t="s">
        <v>101</v>
      </c>
      <c r="AU175" s="22">
        <v>2013</v>
      </c>
      <c r="AV175" s="22" t="s">
        <v>391</v>
      </c>
      <c r="AW175" s="33" t="s">
        <v>1839</v>
      </c>
      <c r="AX175" s="33" t="s">
        <v>104</v>
      </c>
      <c r="AY175" s="33" t="s">
        <v>138</v>
      </c>
      <c r="AZ175" s="22"/>
      <c r="BA175" s="22"/>
      <c r="BB175" s="22" t="str">
        <f t="shared" si="58"/>
        <v>Thạc sĩ, Bác sĩ  chuyên ngành Ngoại thần kinh và Sọ não</v>
      </c>
      <c r="BC175" s="22" t="str">
        <f t="shared" si="59"/>
        <v>Thạc sĩ</v>
      </c>
      <c r="BD175" s="22" t="s">
        <v>122</v>
      </c>
      <c r="BE175" s="22" t="s">
        <v>1840</v>
      </c>
      <c r="BF175" s="29">
        <v>42955</v>
      </c>
      <c r="BG175" s="22" t="s">
        <v>84</v>
      </c>
      <c r="BH175" s="22" t="s">
        <v>160</v>
      </c>
      <c r="BI175" s="22" t="s">
        <v>1534</v>
      </c>
      <c r="BJ175" s="16"/>
      <c r="BK175" s="16"/>
      <c r="BL175" s="16"/>
      <c r="BM175" s="16"/>
      <c r="BN175" s="22" t="s">
        <v>89</v>
      </c>
      <c r="BO175" s="36" t="s">
        <v>216</v>
      </c>
      <c r="BP175" s="30" t="s">
        <v>145</v>
      </c>
    </row>
    <row r="176" spans="1:248" ht="25.5">
      <c r="A176" s="14">
        <f t="shared" si="48"/>
        <v>173</v>
      </c>
      <c r="B176" s="16">
        <v>10</v>
      </c>
      <c r="C176" s="136" t="s">
        <v>1841</v>
      </c>
      <c r="D176" s="16">
        <v>10</v>
      </c>
      <c r="E176" s="16">
        <v>11</v>
      </c>
      <c r="F176" s="16">
        <v>1987</v>
      </c>
      <c r="G176" s="16">
        <f t="shared" si="60"/>
        <v>31</v>
      </c>
      <c r="H176" s="16">
        <v>1</v>
      </c>
      <c r="I176" s="32" t="s">
        <v>1842</v>
      </c>
      <c r="J176" s="32" t="s">
        <v>1843</v>
      </c>
      <c r="K176" s="16">
        <v>7</v>
      </c>
      <c r="L176" s="16">
        <v>7</v>
      </c>
      <c r="M176" s="16">
        <v>2009</v>
      </c>
      <c r="N176" s="16" t="s">
        <v>340</v>
      </c>
      <c r="O176" s="16" t="s">
        <v>1844</v>
      </c>
      <c r="P176" s="16" t="s">
        <v>340</v>
      </c>
      <c r="Q176" s="150" t="s">
        <v>1769</v>
      </c>
      <c r="R176" s="33" t="s">
        <v>1845</v>
      </c>
      <c r="S176" s="16" t="s">
        <v>151</v>
      </c>
      <c r="T176" s="16" t="s">
        <v>118</v>
      </c>
      <c r="U176" s="16" t="s">
        <v>1846</v>
      </c>
      <c r="V176" s="29">
        <v>42604</v>
      </c>
      <c r="W176" s="16" t="s">
        <v>210</v>
      </c>
      <c r="X176" s="20" t="e">
        <f>SUM(#REF!)</f>
        <v>#REF!</v>
      </c>
      <c r="Y176" s="21" t="e">
        <f>#REF!-X176</f>
        <v>#REF!</v>
      </c>
      <c r="Z176" s="21">
        <v>1600000</v>
      </c>
      <c r="AA176" s="21" t="e">
        <f t="shared" si="62"/>
        <v>#REF!</v>
      </c>
      <c r="AB176" s="21">
        <v>1600000</v>
      </c>
      <c r="AC176" s="21">
        <v>1600000</v>
      </c>
      <c r="AD176" s="21">
        <v>730000</v>
      </c>
      <c r="AE176" s="20" t="e">
        <f t="shared" si="57"/>
        <v>#REF!</v>
      </c>
      <c r="AF176" s="29">
        <v>42604</v>
      </c>
      <c r="AG176" s="29"/>
      <c r="AH176" s="22"/>
      <c r="AI176" s="29">
        <v>42665</v>
      </c>
      <c r="AJ176" s="29">
        <v>43030</v>
      </c>
      <c r="AK176" s="22"/>
      <c r="AL176" s="29">
        <v>43768</v>
      </c>
      <c r="AM176" s="29"/>
      <c r="AN176" s="32" t="s">
        <v>1847</v>
      </c>
      <c r="AO176" s="29">
        <v>42665</v>
      </c>
      <c r="AP176" s="16" t="s">
        <v>80</v>
      </c>
      <c r="AQ176" s="29">
        <v>42675</v>
      </c>
      <c r="AR176" s="16"/>
      <c r="AS176" s="32"/>
      <c r="AT176" s="22" t="s">
        <v>101</v>
      </c>
      <c r="AU176" s="22">
        <v>2011</v>
      </c>
      <c r="AV176" s="22" t="s">
        <v>1848</v>
      </c>
      <c r="AW176" s="33" t="s">
        <v>1849</v>
      </c>
      <c r="AX176" s="33" t="s">
        <v>104</v>
      </c>
      <c r="AY176" s="33" t="s">
        <v>104</v>
      </c>
      <c r="AZ176" s="22"/>
      <c r="BA176" s="22"/>
      <c r="BB176" s="22" t="str">
        <f t="shared" si="58"/>
        <v>Thạc sĩ, Bác sĩ chuyên ngành Ngoại khoa</v>
      </c>
      <c r="BC176" s="22" t="str">
        <f t="shared" si="59"/>
        <v>Thạc sĩ</v>
      </c>
      <c r="BD176" s="22" t="s">
        <v>122</v>
      </c>
      <c r="BE176" s="22" t="s">
        <v>1850</v>
      </c>
      <c r="BF176" s="29">
        <v>42380</v>
      </c>
      <c r="BG176" s="22" t="s">
        <v>1851</v>
      </c>
      <c r="BH176" s="22" t="s">
        <v>85</v>
      </c>
      <c r="BI176" s="22" t="s">
        <v>1776</v>
      </c>
      <c r="BJ176" s="16"/>
      <c r="BK176" s="16"/>
      <c r="BL176" s="16"/>
      <c r="BM176" s="16"/>
      <c r="BN176" s="22" t="s">
        <v>312</v>
      </c>
      <c r="BO176" s="36" t="s">
        <v>216</v>
      </c>
      <c r="BP176" s="30" t="s">
        <v>145</v>
      </c>
    </row>
    <row r="177" spans="1:68" ht="22.5" customHeight="1">
      <c r="A177" s="14">
        <f t="shared" si="48"/>
        <v>174</v>
      </c>
      <c r="B177" s="16">
        <v>11</v>
      </c>
      <c r="C177" s="136" t="s">
        <v>1852</v>
      </c>
      <c r="D177" s="16">
        <v>26</v>
      </c>
      <c r="E177" s="16">
        <v>12</v>
      </c>
      <c r="F177" s="16">
        <v>1989</v>
      </c>
      <c r="G177" s="16">
        <f t="shared" si="60"/>
        <v>29</v>
      </c>
      <c r="H177" s="16">
        <v>1</v>
      </c>
      <c r="I177" s="32" t="s">
        <v>1853</v>
      </c>
      <c r="J177" s="32" t="s">
        <v>1854</v>
      </c>
      <c r="K177" s="16">
        <v>21</v>
      </c>
      <c r="L177" s="16">
        <v>1</v>
      </c>
      <c r="M177" s="16">
        <v>2014</v>
      </c>
      <c r="N177" s="16" t="s">
        <v>887</v>
      </c>
      <c r="O177" s="16" t="s">
        <v>1855</v>
      </c>
      <c r="P177" s="16" t="s">
        <v>887</v>
      </c>
      <c r="Q177" s="150" t="s">
        <v>1769</v>
      </c>
      <c r="R177" s="33" t="s">
        <v>1856</v>
      </c>
      <c r="S177" s="16" t="s">
        <v>151</v>
      </c>
      <c r="T177" s="16" t="s">
        <v>118</v>
      </c>
      <c r="U177" s="16" t="s">
        <v>1476</v>
      </c>
      <c r="V177" s="29">
        <v>42618</v>
      </c>
      <c r="W177" s="16" t="s">
        <v>210</v>
      </c>
      <c r="X177" s="20" t="e">
        <f>SUM(#REF!)</f>
        <v>#REF!</v>
      </c>
      <c r="Y177" s="21" t="e">
        <f>#REF!-X177</f>
        <v>#REF!</v>
      </c>
      <c r="Z177" s="21">
        <v>1600000</v>
      </c>
      <c r="AA177" s="21" t="e">
        <f t="shared" si="62"/>
        <v>#REF!</v>
      </c>
      <c r="AB177" s="21">
        <v>1600000</v>
      </c>
      <c r="AC177" s="21">
        <v>1600000</v>
      </c>
      <c r="AD177" s="21">
        <v>730000</v>
      </c>
      <c r="AE177" s="20" t="e">
        <f t="shared" si="57"/>
        <v>#REF!</v>
      </c>
      <c r="AF177" s="29">
        <v>42618</v>
      </c>
      <c r="AG177" s="29"/>
      <c r="AH177" s="22"/>
      <c r="AI177" s="29">
        <v>42679</v>
      </c>
      <c r="AJ177" s="29">
        <v>43044</v>
      </c>
      <c r="AK177" s="22"/>
      <c r="AL177" s="29">
        <v>43799</v>
      </c>
      <c r="AM177" s="29"/>
      <c r="AN177" s="32" t="s">
        <v>1857</v>
      </c>
      <c r="AO177" s="29">
        <v>42679</v>
      </c>
      <c r="AP177" s="16" t="s">
        <v>80</v>
      </c>
      <c r="AQ177" s="29">
        <v>42679</v>
      </c>
      <c r="AR177" s="16"/>
      <c r="AS177" s="32"/>
      <c r="AT177" s="22" t="s">
        <v>101</v>
      </c>
      <c r="AU177" s="22">
        <v>2013</v>
      </c>
      <c r="AV177" s="22" t="s">
        <v>1858</v>
      </c>
      <c r="AW177" s="22" t="s">
        <v>1859</v>
      </c>
      <c r="AX177" s="33" t="s">
        <v>226</v>
      </c>
      <c r="AY177" s="33" t="s">
        <v>138</v>
      </c>
      <c r="AZ177" s="22"/>
      <c r="BA177" s="22"/>
      <c r="BB177" s="22" t="str">
        <f t="shared" si="58"/>
        <v>Thạc sĩ, Bác sĩ chuyên ngành Ngoại thần kinh và Sọ Não</v>
      </c>
      <c r="BC177" s="22" t="str">
        <f t="shared" si="59"/>
        <v>Thạc sĩ</v>
      </c>
      <c r="BD177" s="22" t="s">
        <v>122</v>
      </c>
      <c r="BE177" s="22" t="s">
        <v>1860</v>
      </c>
      <c r="BF177" s="29" t="s">
        <v>1861</v>
      </c>
      <c r="BG177" s="22" t="s">
        <v>84</v>
      </c>
      <c r="BH177" s="22" t="s">
        <v>85</v>
      </c>
      <c r="BI177" s="22" t="s">
        <v>1862</v>
      </c>
      <c r="BJ177" s="16"/>
      <c r="BK177" s="16"/>
      <c r="BL177" s="16"/>
      <c r="BM177" s="16"/>
      <c r="BN177" s="22" t="s">
        <v>89</v>
      </c>
      <c r="BO177" s="36" t="s">
        <v>216</v>
      </c>
      <c r="BP177" s="30" t="s">
        <v>145</v>
      </c>
    </row>
    <row r="178" spans="1:68" ht="38.25">
      <c r="A178" s="14">
        <f t="shared" si="48"/>
        <v>175</v>
      </c>
      <c r="B178" s="16">
        <v>12</v>
      </c>
      <c r="C178" s="263" t="s">
        <v>1863</v>
      </c>
      <c r="D178" s="140">
        <v>1</v>
      </c>
      <c r="E178" s="140">
        <v>1</v>
      </c>
      <c r="F178" s="140">
        <v>1984</v>
      </c>
      <c r="G178" s="16">
        <f t="shared" si="60"/>
        <v>34</v>
      </c>
      <c r="H178" s="16">
        <v>1</v>
      </c>
      <c r="I178" s="141" t="s">
        <v>1864</v>
      </c>
      <c r="J178" s="141" t="s">
        <v>1865</v>
      </c>
      <c r="K178" s="140">
        <v>21</v>
      </c>
      <c r="L178" s="140">
        <v>4</v>
      </c>
      <c r="M178" s="140">
        <v>2015</v>
      </c>
      <c r="N178" s="140" t="s">
        <v>70</v>
      </c>
      <c r="O178" s="140" t="s">
        <v>1278</v>
      </c>
      <c r="P178" s="140" t="s">
        <v>70</v>
      </c>
      <c r="Q178" s="150" t="s">
        <v>1769</v>
      </c>
      <c r="R178" s="33" t="s">
        <v>1770</v>
      </c>
      <c r="S178" s="16" t="s">
        <v>151</v>
      </c>
      <c r="T178" s="22" t="s">
        <v>152</v>
      </c>
      <c r="U178" s="141" t="s">
        <v>1866</v>
      </c>
      <c r="V178" s="142">
        <v>42644</v>
      </c>
      <c r="W178" s="16" t="s">
        <v>210</v>
      </c>
      <c r="X178" s="20" t="e">
        <f>SUM(#REF!)</f>
        <v>#REF!</v>
      </c>
      <c r="Y178" s="21" t="e">
        <f>#REF!-X178</f>
        <v>#REF!</v>
      </c>
      <c r="Z178" s="21">
        <v>1600000</v>
      </c>
      <c r="AA178" s="21" t="e">
        <f t="shared" si="62"/>
        <v>#REF!</v>
      </c>
      <c r="AB178" s="21">
        <v>1600000</v>
      </c>
      <c r="AC178" s="21">
        <v>1600000</v>
      </c>
      <c r="AD178" s="21">
        <v>730000</v>
      </c>
      <c r="AE178" s="20" t="e">
        <f t="shared" si="57"/>
        <v>#REF!</v>
      </c>
      <c r="AF178" s="29">
        <v>42644</v>
      </c>
      <c r="AG178" s="29"/>
      <c r="AH178" s="22"/>
      <c r="AI178" s="29">
        <v>42705</v>
      </c>
      <c r="AJ178" s="29">
        <v>43070</v>
      </c>
      <c r="AK178" s="22"/>
      <c r="AL178" s="29">
        <v>43800</v>
      </c>
      <c r="AM178" s="29"/>
      <c r="AN178" s="32" t="s">
        <v>1867</v>
      </c>
      <c r="AO178" s="29">
        <v>42705</v>
      </c>
      <c r="AP178" s="16"/>
      <c r="AQ178" s="29">
        <v>42705</v>
      </c>
      <c r="AR178" s="16"/>
      <c r="AS178" s="32"/>
      <c r="AT178" s="22" t="s">
        <v>523</v>
      </c>
      <c r="AU178" s="22">
        <v>2014</v>
      </c>
      <c r="AV178" s="22" t="s">
        <v>1858</v>
      </c>
      <c r="AW178" s="22"/>
      <c r="AX178" s="33" t="s">
        <v>104</v>
      </c>
      <c r="AY178" s="33" t="s">
        <v>138</v>
      </c>
      <c r="AZ178" s="22" t="s">
        <v>1868</v>
      </c>
      <c r="BA178" s="22" t="s">
        <v>1869</v>
      </c>
      <c r="BB178" s="22" t="str">
        <f t="shared" si="58"/>
        <v>Bác sĩ chuyên khoa cấp I - Ngoại thần kinh</v>
      </c>
      <c r="BC178" s="22" t="str">
        <f t="shared" si="59"/>
        <v>CKI</v>
      </c>
      <c r="BD178" s="22" t="s">
        <v>158</v>
      </c>
      <c r="BE178" s="35" t="s">
        <v>1870</v>
      </c>
      <c r="BF178" s="29" t="s">
        <v>1871</v>
      </c>
      <c r="BG178" s="22" t="s">
        <v>1361</v>
      </c>
      <c r="BH178" s="22" t="s">
        <v>1172</v>
      </c>
      <c r="BI178" s="22" t="s">
        <v>1794</v>
      </c>
      <c r="BJ178" s="16"/>
      <c r="BK178" s="16"/>
      <c r="BL178" s="16"/>
      <c r="BM178" s="16"/>
      <c r="BN178" s="22" t="s">
        <v>312</v>
      </c>
      <c r="BO178" s="36" t="s">
        <v>216</v>
      </c>
      <c r="BP178" s="30" t="s">
        <v>145</v>
      </c>
    </row>
    <row r="179" spans="1:68" ht="33" customHeight="1">
      <c r="A179" s="14">
        <f t="shared" si="48"/>
        <v>176</v>
      </c>
      <c r="B179" s="16">
        <v>13</v>
      </c>
      <c r="C179" s="175" t="s">
        <v>1872</v>
      </c>
      <c r="D179" s="16">
        <v>18</v>
      </c>
      <c r="E179" s="16">
        <v>2</v>
      </c>
      <c r="F179" s="16">
        <v>1986</v>
      </c>
      <c r="G179" s="16">
        <f t="shared" si="60"/>
        <v>32</v>
      </c>
      <c r="H179" s="16">
        <v>1</v>
      </c>
      <c r="I179" s="40" t="s">
        <v>1873</v>
      </c>
      <c r="J179" s="40" t="s">
        <v>1874</v>
      </c>
      <c r="K179" s="16">
        <v>2</v>
      </c>
      <c r="L179" s="16">
        <v>5</v>
      </c>
      <c r="M179" s="16">
        <v>2007</v>
      </c>
      <c r="N179" s="22" t="s">
        <v>126</v>
      </c>
      <c r="O179" s="22" t="s">
        <v>1875</v>
      </c>
      <c r="P179" s="22" t="s">
        <v>326</v>
      </c>
      <c r="Q179" s="150" t="s">
        <v>1769</v>
      </c>
      <c r="R179" s="22" t="s">
        <v>1876</v>
      </c>
      <c r="S179" s="16" t="s">
        <v>151</v>
      </c>
      <c r="T179" s="22" t="s">
        <v>152</v>
      </c>
      <c r="U179" s="141">
        <v>386</v>
      </c>
      <c r="V179" s="142">
        <v>42769</v>
      </c>
      <c r="W179" s="16" t="s">
        <v>210</v>
      </c>
      <c r="X179" s="20" t="e">
        <f>SUM(#REF!)</f>
        <v>#REF!</v>
      </c>
      <c r="Y179" s="21" t="e">
        <f>#REF!-X179</f>
        <v>#REF!</v>
      </c>
      <c r="Z179" s="21">
        <v>1600000</v>
      </c>
      <c r="AA179" s="21" t="e">
        <f t="shared" si="62"/>
        <v>#REF!</v>
      </c>
      <c r="AB179" s="21">
        <v>1600000</v>
      </c>
      <c r="AC179" s="21">
        <v>1600000</v>
      </c>
      <c r="AD179" s="21">
        <v>730000</v>
      </c>
      <c r="AE179" s="20" t="e">
        <f t="shared" si="57"/>
        <v>#REF!</v>
      </c>
      <c r="AF179" s="29">
        <v>42403</v>
      </c>
      <c r="AG179" s="29"/>
      <c r="AH179" s="22"/>
      <c r="AI179" s="29"/>
      <c r="AJ179" s="29">
        <v>42826</v>
      </c>
      <c r="AK179" s="29">
        <v>43191</v>
      </c>
      <c r="AL179" s="22"/>
      <c r="AM179" s="29">
        <v>43951</v>
      </c>
      <c r="AN179" s="32"/>
      <c r="AO179" s="29">
        <v>42826</v>
      </c>
      <c r="AP179" s="16"/>
      <c r="AQ179" s="29">
        <v>42826</v>
      </c>
      <c r="AR179" s="16"/>
      <c r="AS179" s="32"/>
      <c r="AT179" s="22"/>
      <c r="AU179" s="22">
        <v>2017</v>
      </c>
      <c r="AV179" s="22" t="s">
        <v>1858</v>
      </c>
      <c r="AW179" s="22"/>
      <c r="AX179" s="33" t="s">
        <v>1877</v>
      </c>
      <c r="AY179" s="22"/>
      <c r="AZ179" s="22"/>
      <c r="BA179" s="22"/>
      <c r="BB179" s="22" t="str">
        <f t="shared" si="58"/>
        <v>Bác sĩ chuyên khoa cấp I - Ngoại Thần Kinh và sọ não</v>
      </c>
      <c r="BC179" s="22" t="str">
        <f t="shared" si="59"/>
        <v>CKI</v>
      </c>
      <c r="BD179" s="22" t="s">
        <v>158</v>
      </c>
      <c r="BE179" s="35" t="s">
        <v>1878</v>
      </c>
      <c r="BF179" s="29" t="s">
        <v>1879</v>
      </c>
      <c r="BG179" s="22" t="s">
        <v>1361</v>
      </c>
      <c r="BH179" s="22" t="s">
        <v>1172</v>
      </c>
      <c r="BI179" s="22" t="s">
        <v>1794</v>
      </c>
      <c r="BJ179" s="16"/>
      <c r="BK179" s="16"/>
      <c r="BL179" s="16"/>
      <c r="BM179" s="16"/>
      <c r="BN179" s="22" t="s">
        <v>89</v>
      </c>
      <c r="BO179" s="36" t="s">
        <v>216</v>
      </c>
      <c r="BP179" s="30" t="s">
        <v>145</v>
      </c>
    </row>
    <row r="180" spans="1:68" ht="25.5">
      <c r="A180" s="14">
        <f t="shared" si="48"/>
        <v>177</v>
      </c>
      <c r="B180" s="16">
        <v>14</v>
      </c>
      <c r="C180" s="175" t="s">
        <v>1880</v>
      </c>
      <c r="D180" s="16">
        <v>27</v>
      </c>
      <c r="E180" s="16">
        <v>10</v>
      </c>
      <c r="F180" s="16">
        <v>1990</v>
      </c>
      <c r="G180" s="16">
        <f t="shared" si="60"/>
        <v>28</v>
      </c>
      <c r="H180" s="16">
        <v>1</v>
      </c>
      <c r="I180" s="40" t="s">
        <v>1881</v>
      </c>
      <c r="J180" s="40" t="s">
        <v>1882</v>
      </c>
      <c r="K180" s="16">
        <v>3</v>
      </c>
      <c r="L180" s="16">
        <v>1</v>
      </c>
      <c r="M180" s="16">
        <v>2008</v>
      </c>
      <c r="N180" s="22" t="s">
        <v>771</v>
      </c>
      <c r="O180" s="22" t="s">
        <v>1883</v>
      </c>
      <c r="P180" s="22" t="s">
        <v>771</v>
      </c>
      <c r="Q180" s="150" t="s">
        <v>1769</v>
      </c>
      <c r="R180" s="22" t="s">
        <v>1884</v>
      </c>
      <c r="S180" s="16" t="s">
        <v>151</v>
      </c>
      <c r="T180" s="141" t="s">
        <v>118</v>
      </c>
      <c r="U180" s="141">
        <v>22</v>
      </c>
      <c r="V180" s="142">
        <v>43052</v>
      </c>
      <c r="W180" s="16" t="s">
        <v>238</v>
      </c>
      <c r="X180" s="20" t="e">
        <f>SUM(#REF!)</f>
        <v>#REF!</v>
      </c>
      <c r="Y180" s="21" t="e">
        <f>#REF!-X180</f>
        <v>#REF!</v>
      </c>
      <c r="Z180" s="21">
        <v>1600000</v>
      </c>
      <c r="AA180" s="21" t="e">
        <f t="shared" si="62"/>
        <v>#REF!</v>
      </c>
      <c r="AB180" s="21">
        <v>1600000</v>
      </c>
      <c r="AC180" s="21">
        <v>1600000</v>
      </c>
      <c r="AD180" s="21">
        <v>730000</v>
      </c>
      <c r="AE180" s="20" t="e">
        <f t="shared" si="57"/>
        <v>#REF!</v>
      </c>
      <c r="AF180" s="29">
        <v>43052</v>
      </c>
      <c r="AG180" s="29"/>
      <c r="AH180" s="22"/>
      <c r="AI180" s="29"/>
      <c r="AJ180" s="29"/>
      <c r="AK180" s="29">
        <v>43113</v>
      </c>
      <c r="AL180" s="29">
        <v>43496</v>
      </c>
      <c r="AM180" s="29"/>
      <c r="AN180" s="32"/>
      <c r="AO180" s="29">
        <v>43101</v>
      </c>
      <c r="AP180" s="16"/>
      <c r="AQ180" s="29">
        <v>43101</v>
      </c>
      <c r="AR180" s="16"/>
      <c r="AS180" s="32"/>
      <c r="AT180" s="22" t="s">
        <v>101</v>
      </c>
      <c r="AU180" s="22">
        <v>2017</v>
      </c>
      <c r="AV180" s="22" t="s">
        <v>525</v>
      </c>
      <c r="AW180" s="22"/>
      <c r="AX180" s="22" t="s">
        <v>104</v>
      </c>
      <c r="AY180" s="22"/>
      <c r="AZ180" s="22"/>
      <c r="BA180" s="22"/>
      <c r="BB180" s="22" t="str">
        <f t="shared" si="58"/>
        <v xml:space="preserve">Thạc sĩ Y học Ngoại khoa </v>
      </c>
      <c r="BC180" s="22" t="str">
        <f t="shared" si="59"/>
        <v>Thạc sĩ</v>
      </c>
      <c r="BD180" s="22" t="s">
        <v>122</v>
      </c>
      <c r="BE180" s="35" t="s">
        <v>1885</v>
      </c>
      <c r="BF180" s="29">
        <v>43119</v>
      </c>
      <c r="BG180" s="22" t="s">
        <v>84</v>
      </c>
      <c r="BH180" s="22" t="s">
        <v>160</v>
      </c>
      <c r="BI180" s="22" t="s">
        <v>1534</v>
      </c>
      <c r="BJ180" s="16"/>
      <c r="BK180" s="16"/>
      <c r="BL180" s="16"/>
      <c r="BM180" s="16"/>
      <c r="BN180" s="16" t="s">
        <v>316</v>
      </c>
      <c r="BO180" s="36" t="s">
        <v>216</v>
      </c>
      <c r="BP180" s="30" t="s">
        <v>145</v>
      </c>
    </row>
    <row r="181" spans="1:68" ht="35.25" customHeight="1">
      <c r="A181" s="14">
        <f t="shared" si="48"/>
        <v>178</v>
      </c>
      <c r="B181" s="16">
        <v>15</v>
      </c>
      <c r="C181" s="136" t="s">
        <v>1886</v>
      </c>
      <c r="D181" s="16">
        <v>31</v>
      </c>
      <c r="E181" s="16">
        <v>10</v>
      </c>
      <c r="F181" s="16">
        <v>1993</v>
      </c>
      <c r="G181" s="16">
        <f t="shared" si="60"/>
        <v>25</v>
      </c>
      <c r="H181" s="16">
        <v>1</v>
      </c>
      <c r="I181" s="32" t="s">
        <v>1887</v>
      </c>
      <c r="J181" s="32" t="s">
        <v>1888</v>
      </c>
      <c r="K181" s="32">
        <v>22</v>
      </c>
      <c r="L181" s="16">
        <v>2</v>
      </c>
      <c r="M181" s="16">
        <v>2017</v>
      </c>
      <c r="N181" s="16" t="s">
        <v>126</v>
      </c>
      <c r="O181" s="16" t="s">
        <v>1889</v>
      </c>
      <c r="P181" s="16" t="s">
        <v>326</v>
      </c>
      <c r="Q181" s="150" t="s">
        <v>1769</v>
      </c>
      <c r="R181" s="52" t="s">
        <v>209</v>
      </c>
      <c r="S181" s="22" t="s">
        <v>151</v>
      </c>
      <c r="T181" s="16" t="s">
        <v>168</v>
      </c>
      <c r="U181" s="141">
        <v>118</v>
      </c>
      <c r="V181" s="142">
        <v>43195</v>
      </c>
      <c r="W181" s="16" t="s">
        <v>238</v>
      </c>
      <c r="X181" s="20" t="e">
        <f>SUM(#REF!)</f>
        <v>#REF!</v>
      </c>
      <c r="Y181" s="21" t="e">
        <f>#REF!-X181</f>
        <v>#REF!</v>
      </c>
      <c r="Z181" s="21">
        <v>1500000</v>
      </c>
      <c r="AA181" s="21" t="e">
        <f t="shared" si="62"/>
        <v>#REF!</v>
      </c>
      <c r="AB181" s="21">
        <v>1500000</v>
      </c>
      <c r="AC181" s="21">
        <v>1500000</v>
      </c>
      <c r="AD181" s="21">
        <v>730000</v>
      </c>
      <c r="AE181" s="20" t="e">
        <f t="shared" si="57"/>
        <v>#REF!</v>
      </c>
      <c r="AF181" s="29">
        <v>43195</v>
      </c>
      <c r="AG181" s="29"/>
      <c r="AH181" s="22"/>
      <c r="AI181" s="29"/>
      <c r="AJ181" s="29"/>
      <c r="AK181" s="29">
        <v>43256</v>
      </c>
      <c r="AL181" s="29">
        <v>43616</v>
      </c>
      <c r="AM181" s="29"/>
      <c r="AN181" s="32"/>
      <c r="AO181" s="29">
        <v>43252</v>
      </c>
      <c r="AP181" s="16"/>
      <c r="AQ181" s="29">
        <v>43252</v>
      </c>
      <c r="AR181" s="16"/>
      <c r="AS181" s="32"/>
      <c r="AT181" s="22" t="s">
        <v>211</v>
      </c>
      <c r="AU181" s="22">
        <v>2017</v>
      </c>
      <c r="AV181" s="22" t="s">
        <v>525</v>
      </c>
      <c r="AW181" s="22"/>
      <c r="AX181" s="22"/>
      <c r="AY181" s="22"/>
      <c r="AZ181" s="22"/>
      <c r="BA181" s="22"/>
      <c r="BB181" s="22" t="str">
        <f t="shared" si="58"/>
        <v>Bác sĩ Y đa khoa</v>
      </c>
      <c r="BC181" s="22" t="str">
        <f t="shared" si="59"/>
        <v>BS.ĐH</v>
      </c>
      <c r="BD181" s="22" t="s">
        <v>141</v>
      </c>
      <c r="BE181" s="35"/>
      <c r="BF181" s="29"/>
      <c r="BG181" s="22"/>
      <c r="BH181" s="22"/>
      <c r="BI181" s="22"/>
      <c r="BJ181" s="16"/>
      <c r="BK181" s="16"/>
      <c r="BL181" s="16"/>
      <c r="BM181" s="16"/>
      <c r="BN181" s="16"/>
      <c r="BO181" s="36"/>
      <c r="BP181" s="30"/>
    </row>
    <row r="182" spans="1:68" ht="25.5">
      <c r="A182" s="14">
        <f t="shared" si="48"/>
        <v>179</v>
      </c>
      <c r="B182" s="16">
        <v>16</v>
      </c>
      <c r="C182" s="175" t="s">
        <v>1890</v>
      </c>
      <c r="D182" s="16">
        <v>11</v>
      </c>
      <c r="E182" s="16">
        <v>4</v>
      </c>
      <c r="F182" s="16">
        <v>1993</v>
      </c>
      <c r="G182" s="16">
        <f t="shared" si="60"/>
        <v>25</v>
      </c>
      <c r="H182" s="22">
        <v>1</v>
      </c>
      <c r="I182" s="40" t="s">
        <v>1891</v>
      </c>
      <c r="J182" s="40" t="s">
        <v>1892</v>
      </c>
      <c r="K182" s="16">
        <v>26</v>
      </c>
      <c r="L182" s="16">
        <v>5</v>
      </c>
      <c r="M182" s="16">
        <v>2011</v>
      </c>
      <c r="N182" s="22" t="s">
        <v>1283</v>
      </c>
      <c r="O182" s="22" t="s">
        <v>1893</v>
      </c>
      <c r="P182" s="22" t="s">
        <v>1283</v>
      </c>
      <c r="Q182" s="150" t="s">
        <v>1769</v>
      </c>
      <c r="R182" s="22" t="s">
        <v>1894</v>
      </c>
      <c r="S182" s="22" t="s">
        <v>270</v>
      </c>
      <c r="T182" s="16" t="s">
        <v>168</v>
      </c>
      <c r="U182" s="141">
        <v>142</v>
      </c>
      <c r="V182" s="142">
        <v>43206</v>
      </c>
      <c r="W182" s="16" t="s">
        <v>238</v>
      </c>
      <c r="X182" s="20" t="e">
        <f>SUM(#REF!)</f>
        <v>#REF!</v>
      </c>
      <c r="Y182" s="21" t="e">
        <f>#REF!-X182</f>
        <v>#REF!</v>
      </c>
      <c r="Z182" s="21">
        <v>1500000</v>
      </c>
      <c r="AA182" s="21" t="e">
        <f t="shared" si="62"/>
        <v>#REF!</v>
      </c>
      <c r="AB182" s="21">
        <v>1500000</v>
      </c>
      <c r="AC182" s="21">
        <v>1500000</v>
      </c>
      <c r="AD182" s="21">
        <v>730000</v>
      </c>
      <c r="AE182" s="20" t="e">
        <f t="shared" si="57"/>
        <v>#REF!</v>
      </c>
      <c r="AF182" s="29">
        <v>43206</v>
      </c>
      <c r="AG182" s="29"/>
      <c r="AH182" s="22"/>
      <c r="AI182" s="29"/>
      <c r="AJ182" s="29"/>
      <c r="AK182" s="29">
        <v>43267</v>
      </c>
      <c r="AL182" s="3">
        <v>43646</v>
      </c>
      <c r="AM182" s="29"/>
      <c r="AN182" s="32"/>
      <c r="AO182" s="29"/>
      <c r="AP182" s="16"/>
      <c r="AQ182" s="29"/>
      <c r="AR182" s="16"/>
      <c r="AS182" s="32"/>
      <c r="AT182" s="22" t="s">
        <v>101</v>
      </c>
      <c r="AU182" s="22">
        <v>2017</v>
      </c>
      <c r="AV182" s="22" t="s">
        <v>465</v>
      </c>
      <c r="AW182" s="22" t="s">
        <v>1895</v>
      </c>
      <c r="AX182" s="22"/>
      <c r="AY182" s="22"/>
      <c r="AZ182" s="22"/>
      <c r="BA182" s="22"/>
      <c r="BB182" s="22" t="str">
        <f t="shared" si="58"/>
        <v xml:space="preserve">Bác sĩ Y đa khoa/Ngoại thần kinh </v>
      </c>
      <c r="BC182" s="22" t="str">
        <f t="shared" si="59"/>
        <v>BS.ĐH</v>
      </c>
      <c r="BD182" s="22" t="s">
        <v>141</v>
      </c>
      <c r="BE182" s="35"/>
      <c r="BF182" s="29"/>
      <c r="BG182" s="22"/>
      <c r="BH182" s="22"/>
      <c r="BI182" s="22"/>
      <c r="BJ182" s="16"/>
      <c r="BK182" s="16"/>
      <c r="BL182" s="16"/>
      <c r="BM182" s="16"/>
      <c r="BN182" s="16"/>
      <c r="BO182" s="36"/>
      <c r="BP182" s="30"/>
    </row>
    <row r="183" spans="1:68" ht="25.5">
      <c r="A183" s="14">
        <f t="shared" si="48"/>
        <v>180</v>
      </c>
      <c r="B183" s="16">
        <v>17</v>
      </c>
      <c r="C183" s="39" t="s">
        <v>1896</v>
      </c>
      <c r="D183" s="16">
        <v>27</v>
      </c>
      <c r="E183" s="16">
        <v>9</v>
      </c>
      <c r="F183" s="16">
        <v>1988</v>
      </c>
      <c r="G183" s="16">
        <f t="shared" si="60"/>
        <v>30</v>
      </c>
      <c r="H183" s="22">
        <v>1</v>
      </c>
      <c r="I183" s="40" t="s">
        <v>1897</v>
      </c>
      <c r="J183" s="40" t="s">
        <v>1898</v>
      </c>
      <c r="K183" s="16">
        <v>17</v>
      </c>
      <c r="L183" s="16">
        <v>5</v>
      </c>
      <c r="M183" s="16">
        <v>2013</v>
      </c>
      <c r="N183" s="22" t="s">
        <v>70</v>
      </c>
      <c r="O183" s="22" t="s">
        <v>1899</v>
      </c>
      <c r="P183" s="22" t="s">
        <v>70</v>
      </c>
      <c r="Q183" s="150" t="s">
        <v>1769</v>
      </c>
      <c r="R183" s="22" t="s">
        <v>209</v>
      </c>
      <c r="S183" s="22" t="s">
        <v>151</v>
      </c>
      <c r="T183" s="16" t="s">
        <v>168</v>
      </c>
      <c r="U183" s="141">
        <v>195</v>
      </c>
      <c r="V183" s="142">
        <v>43253</v>
      </c>
      <c r="W183" s="16" t="s">
        <v>238</v>
      </c>
      <c r="X183" s="20" t="e">
        <f>SUM(#REF!)</f>
        <v>#REF!</v>
      </c>
      <c r="Y183" s="21" t="e">
        <f>#REF!-X183</f>
        <v>#REF!</v>
      </c>
      <c r="Z183" s="21">
        <v>1500000</v>
      </c>
      <c r="AA183" s="21" t="e">
        <f t="shared" si="62"/>
        <v>#REF!</v>
      </c>
      <c r="AB183" s="21">
        <v>1500000</v>
      </c>
      <c r="AC183" s="21">
        <v>1500000</v>
      </c>
      <c r="AD183" s="21">
        <v>730000</v>
      </c>
      <c r="AE183" s="20" t="e">
        <f t="shared" si="57"/>
        <v>#REF!</v>
      </c>
      <c r="AF183" s="29">
        <v>43253</v>
      </c>
      <c r="AG183" s="29"/>
      <c r="AH183" s="22"/>
      <c r="AI183" s="29"/>
      <c r="AJ183" s="29"/>
      <c r="AK183" s="29">
        <v>43313</v>
      </c>
      <c r="AL183" s="29">
        <v>43677</v>
      </c>
      <c r="AM183" s="29"/>
      <c r="AN183" s="32"/>
      <c r="AO183" s="29"/>
      <c r="AP183" s="16"/>
      <c r="AQ183" s="29"/>
      <c r="AR183" s="16"/>
      <c r="AS183" s="32"/>
      <c r="AT183" s="22" t="s">
        <v>211</v>
      </c>
      <c r="AU183" s="22">
        <v>2014</v>
      </c>
      <c r="AV183" s="22" t="s">
        <v>525</v>
      </c>
      <c r="AW183" s="22"/>
      <c r="AX183" s="22" t="s">
        <v>104</v>
      </c>
      <c r="AY183" s="22" t="s">
        <v>104</v>
      </c>
      <c r="AZ183" s="22"/>
      <c r="BA183" s="22"/>
      <c r="BB183" s="22" t="str">
        <f t="shared" si="58"/>
        <v>Bác sĩ Y đa khoa</v>
      </c>
      <c r="BC183" s="22" t="str">
        <f t="shared" si="59"/>
        <v>BS.ĐH</v>
      </c>
      <c r="BD183" s="22" t="s">
        <v>141</v>
      </c>
      <c r="BE183" s="35" t="s">
        <v>1900</v>
      </c>
      <c r="BF183" s="29">
        <v>42941</v>
      </c>
      <c r="BG183" s="22" t="s">
        <v>84</v>
      </c>
      <c r="BH183" s="22" t="s">
        <v>704</v>
      </c>
      <c r="BI183" s="22" t="s">
        <v>1534</v>
      </c>
      <c r="BJ183" s="16"/>
      <c r="BK183" s="16"/>
      <c r="BL183" s="16"/>
      <c r="BM183" s="16"/>
      <c r="BN183" s="22" t="s">
        <v>319</v>
      </c>
      <c r="BO183" s="36"/>
      <c r="BP183" s="30" t="s">
        <v>145</v>
      </c>
    </row>
    <row r="184" spans="1:68" ht="25.5">
      <c r="A184" s="14">
        <f t="shared" si="48"/>
        <v>181</v>
      </c>
      <c r="B184" s="16"/>
      <c r="C184" s="175" t="s">
        <v>1901</v>
      </c>
      <c r="D184" s="16">
        <v>8</v>
      </c>
      <c r="E184" s="16">
        <v>4</v>
      </c>
      <c r="F184" s="16">
        <v>1985</v>
      </c>
      <c r="G184" s="16">
        <f t="shared" si="60"/>
        <v>33</v>
      </c>
      <c r="H184" s="22">
        <v>1</v>
      </c>
      <c r="I184" s="40" t="s">
        <v>1902</v>
      </c>
      <c r="J184" s="40" t="s">
        <v>1903</v>
      </c>
      <c r="K184" s="16">
        <v>16</v>
      </c>
      <c r="L184" s="16">
        <v>10</v>
      </c>
      <c r="M184" s="16">
        <v>2015</v>
      </c>
      <c r="N184" s="22" t="s">
        <v>323</v>
      </c>
      <c r="O184" s="22" t="s">
        <v>1904</v>
      </c>
      <c r="P184" s="22" t="str">
        <f>N184</f>
        <v>Thừa Thiên Huế</v>
      </c>
      <c r="Q184" s="152" t="s">
        <v>1905</v>
      </c>
      <c r="R184" s="22" t="s">
        <v>1906</v>
      </c>
      <c r="S184" s="22" t="s">
        <v>151</v>
      </c>
      <c r="T184" s="16" t="s">
        <v>118</v>
      </c>
      <c r="U184" s="141"/>
      <c r="V184" s="142">
        <v>43367</v>
      </c>
      <c r="W184" s="16" t="s">
        <v>250</v>
      </c>
      <c r="X184" s="20"/>
      <c r="Y184" s="21"/>
      <c r="Z184" s="21"/>
      <c r="AA184" s="21"/>
      <c r="AB184" s="21"/>
      <c r="AC184" s="21"/>
      <c r="AD184" s="21"/>
      <c r="AE184" s="20"/>
      <c r="AF184" s="29">
        <v>43367</v>
      </c>
      <c r="AG184" s="29"/>
      <c r="AH184" s="22"/>
      <c r="AI184" s="29"/>
      <c r="AJ184" s="29"/>
      <c r="AK184" s="29">
        <v>43428</v>
      </c>
      <c r="AL184" s="29"/>
      <c r="AM184" s="29"/>
      <c r="AN184" s="32"/>
      <c r="AO184" s="29"/>
      <c r="AP184" s="16"/>
      <c r="AQ184" s="29"/>
      <c r="AR184" s="16"/>
      <c r="AS184" s="32"/>
      <c r="AT184" s="22" t="s">
        <v>101</v>
      </c>
      <c r="AU184" s="22">
        <v>2012</v>
      </c>
      <c r="AV184" s="22" t="s">
        <v>1907</v>
      </c>
      <c r="AW184" s="22" t="s">
        <v>1908</v>
      </c>
      <c r="AX184" s="22"/>
      <c r="AY184" s="22" t="s">
        <v>104</v>
      </c>
      <c r="AZ184" s="22"/>
      <c r="BA184" s="22"/>
      <c r="BB184" s="22" t="str">
        <f t="shared" si="58"/>
        <v xml:space="preserve">Thạc sĩ Ngoại khoa </v>
      </c>
      <c r="BC184" s="22" t="str">
        <f t="shared" si="59"/>
        <v>Thạc sĩ</v>
      </c>
      <c r="BD184" s="22" t="s">
        <v>122</v>
      </c>
      <c r="BE184" s="35" t="s">
        <v>1909</v>
      </c>
      <c r="BF184" s="29">
        <v>41547</v>
      </c>
      <c r="BG184" s="22" t="s">
        <v>1910</v>
      </c>
      <c r="BH184" s="22" t="s">
        <v>160</v>
      </c>
      <c r="BI184" s="22" t="s">
        <v>1776</v>
      </c>
      <c r="BJ184" s="16"/>
      <c r="BK184" s="16"/>
      <c r="BL184" s="16"/>
      <c r="BM184" s="16"/>
      <c r="BN184" s="16"/>
      <c r="BO184" s="36"/>
      <c r="BP184" s="30"/>
    </row>
    <row r="185" spans="1:68" ht="25.5">
      <c r="A185" s="14">
        <f t="shared" si="48"/>
        <v>182</v>
      </c>
      <c r="B185" s="16"/>
      <c r="C185" s="175" t="s">
        <v>1911</v>
      </c>
      <c r="D185" s="16">
        <v>11</v>
      </c>
      <c r="E185" s="16">
        <v>11</v>
      </c>
      <c r="F185" s="16">
        <v>1994</v>
      </c>
      <c r="G185" s="16">
        <f t="shared" si="60"/>
        <v>24</v>
      </c>
      <c r="H185" s="22">
        <v>1</v>
      </c>
      <c r="I185" s="40" t="s">
        <v>1912</v>
      </c>
      <c r="J185" s="40" t="s">
        <v>1913</v>
      </c>
      <c r="K185" s="16">
        <v>4</v>
      </c>
      <c r="L185" s="16">
        <v>8</v>
      </c>
      <c r="M185" s="16">
        <v>2016</v>
      </c>
      <c r="N185" s="22" t="s">
        <v>524</v>
      </c>
      <c r="O185" s="22" t="s">
        <v>1914</v>
      </c>
      <c r="P185" s="22" t="str">
        <f>N185</f>
        <v xml:space="preserve">Ninh Thuận </v>
      </c>
      <c r="Q185" s="152" t="s">
        <v>1769</v>
      </c>
      <c r="R185" s="22" t="s">
        <v>261</v>
      </c>
      <c r="S185" s="22" t="s">
        <v>270</v>
      </c>
      <c r="T185" s="16" t="s">
        <v>168</v>
      </c>
      <c r="U185" s="141"/>
      <c r="V185" s="142">
        <v>43388</v>
      </c>
      <c r="W185" s="16" t="s">
        <v>250</v>
      </c>
      <c r="X185" s="20"/>
      <c r="Y185" s="21"/>
      <c r="Z185" s="21"/>
      <c r="AA185" s="21"/>
      <c r="AB185" s="21"/>
      <c r="AC185" s="21"/>
      <c r="AD185" s="21"/>
      <c r="AE185" s="20"/>
      <c r="AF185" s="29">
        <v>43388</v>
      </c>
      <c r="AG185" s="29"/>
      <c r="AH185" s="22"/>
      <c r="AI185" s="29"/>
      <c r="AJ185" s="29"/>
      <c r="AK185" s="29">
        <v>43449</v>
      </c>
      <c r="AL185" s="29"/>
      <c r="AM185" s="29"/>
      <c r="AN185" s="32"/>
      <c r="AO185" s="29"/>
      <c r="AP185" s="16"/>
      <c r="AQ185" s="29"/>
      <c r="AR185" s="16"/>
      <c r="AS185" s="32"/>
      <c r="AT185" s="22" t="s">
        <v>211</v>
      </c>
      <c r="AU185" s="22">
        <v>2018</v>
      </c>
      <c r="AV185" s="22" t="s">
        <v>525</v>
      </c>
      <c r="AW185" s="22"/>
      <c r="AX185" s="22" t="s">
        <v>739</v>
      </c>
      <c r="AY185" s="22" t="s">
        <v>138</v>
      </c>
      <c r="AZ185" s="22"/>
      <c r="BA185" s="22"/>
      <c r="BB185" s="22" t="str">
        <f t="shared" si="58"/>
        <v xml:space="preserve">Bác sĩ Y đa khoa </v>
      </c>
      <c r="BC185" s="22" t="str">
        <f t="shared" si="59"/>
        <v>BS.ĐH</v>
      </c>
      <c r="BD185" s="22" t="s">
        <v>141</v>
      </c>
      <c r="BE185" s="35"/>
      <c r="BF185" s="29"/>
      <c r="BG185" s="22"/>
      <c r="BH185" s="22"/>
      <c r="BI185" s="22"/>
      <c r="BJ185" s="16"/>
      <c r="BK185" s="16"/>
      <c r="BL185" s="16"/>
      <c r="BM185" s="16"/>
      <c r="BN185" s="16"/>
      <c r="BO185" s="36"/>
      <c r="BP185" s="30"/>
    </row>
    <row r="186" spans="1:68" ht="27" customHeight="1">
      <c r="A186" s="14">
        <f t="shared" si="48"/>
        <v>183</v>
      </c>
      <c r="B186" s="16">
        <v>18</v>
      </c>
      <c r="C186" s="206" t="s">
        <v>1915</v>
      </c>
      <c r="D186" s="14">
        <v>15</v>
      </c>
      <c r="E186" s="14">
        <v>5</v>
      </c>
      <c r="F186" s="14">
        <v>1989</v>
      </c>
      <c r="G186" s="16">
        <f t="shared" si="60"/>
        <v>29</v>
      </c>
      <c r="H186" s="16">
        <v>0</v>
      </c>
      <c r="I186" s="17" t="s">
        <v>1916</v>
      </c>
      <c r="J186" s="17" t="s">
        <v>1917</v>
      </c>
      <c r="K186" s="14">
        <v>11</v>
      </c>
      <c r="L186" s="14">
        <v>1</v>
      </c>
      <c r="M186" s="14">
        <v>2007</v>
      </c>
      <c r="N186" s="14" t="s">
        <v>1918</v>
      </c>
      <c r="O186" s="14" t="s">
        <v>1919</v>
      </c>
      <c r="P186" s="14" t="s">
        <v>624</v>
      </c>
      <c r="Q186" s="150" t="s">
        <v>1769</v>
      </c>
      <c r="R186" s="28" t="s">
        <v>279</v>
      </c>
      <c r="S186" s="14" t="s">
        <v>280</v>
      </c>
      <c r="T186" s="14" t="s">
        <v>131</v>
      </c>
      <c r="U186" s="14">
        <v>111</v>
      </c>
      <c r="V186" s="19" t="s">
        <v>512</v>
      </c>
      <c r="W186" s="14" t="s">
        <v>77</v>
      </c>
      <c r="X186" s="20" t="e">
        <f>SUM(#REF!)</f>
        <v>#REF!</v>
      </c>
      <c r="Y186" s="21" t="e">
        <f>#REF!-X186</f>
        <v>#REF!</v>
      </c>
      <c r="Z186" s="21">
        <v>2000000</v>
      </c>
      <c r="AA186" s="21" t="e">
        <f t="shared" ref="AA186:AA193" si="63">Y186-Z186-AB186-AC186-AD186</f>
        <v>#REF!</v>
      </c>
      <c r="AB186" s="21"/>
      <c r="AC186" s="21"/>
      <c r="AD186" s="21"/>
      <c r="AE186" s="20" t="e">
        <f t="shared" ref="AE186:AE193" si="64">X186+Y186</f>
        <v>#REF!</v>
      </c>
      <c r="AF186" s="19" t="s">
        <v>281</v>
      </c>
      <c r="AG186" s="19"/>
      <c r="AH186" s="19">
        <v>42110</v>
      </c>
      <c r="AI186" s="19">
        <v>42370</v>
      </c>
      <c r="AJ186" s="19"/>
      <c r="AK186" s="19">
        <v>43101</v>
      </c>
      <c r="AL186" s="29" t="s">
        <v>78</v>
      </c>
      <c r="AM186" s="19"/>
      <c r="AN186" s="17">
        <v>6412003102</v>
      </c>
      <c r="AO186" s="19">
        <v>41821</v>
      </c>
      <c r="AP186" s="14" t="s">
        <v>80</v>
      </c>
      <c r="AQ186" s="19">
        <v>41821</v>
      </c>
      <c r="AR186" s="14"/>
      <c r="AS186" s="17"/>
      <c r="AT186" s="18" t="s">
        <v>101</v>
      </c>
      <c r="AU186" s="18">
        <v>2013</v>
      </c>
      <c r="AV186" s="18" t="s">
        <v>1920</v>
      </c>
      <c r="AW186" s="28" t="s">
        <v>1921</v>
      </c>
      <c r="AX186" s="22" t="s">
        <v>1922</v>
      </c>
      <c r="AY186" s="22"/>
      <c r="AZ186" s="18" t="s">
        <v>306</v>
      </c>
      <c r="BA186" s="18" t="s">
        <v>1923</v>
      </c>
      <c r="BB186" s="22" t="str">
        <f t="shared" si="58"/>
        <v>Cử nhân điều dưỡng</v>
      </c>
      <c r="BC186" s="22" t="str">
        <f t="shared" si="59"/>
        <v>ĐH</v>
      </c>
      <c r="BD186" s="22" t="s">
        <v>287</v>
      </c>
      <c r="BE186" s="18" t="s">
        <v>1924</v>
      </c>
      <c r="BF186" s="18" t="s">
        <v>1925</v>
      </c>
      <c r="BG186" s="18" t="s">
        <v>448</v>
      </c>
      <c r="BH186" s="18" t="s">
        <v>85</v>
      </c>
      <c r="BI186" s="18" t="s">
        <v>289</v>
      </c>
      <c r="BJ186" s="14"/>
      <c r="BK186" s="14"/>
      <c r="BL186" s="14"/>
      <c r="BM186" s="14" t="s">
        <v>80</v>
      </c>
      <c r="BN186" s="22" t="s">
        <v>763</v>
      </c>
      <c r="BO186" s="23"/>
      <c r="BP186" s="24"/>
    </row>
    <row r="187" spans="1:68" ht="36" customHeight="1">
      <c r="A187" s="14">
        <f t="shared" si="48"/>
        <v>184</v>
      </c>
      <c r="B187" s="14">
        <v>1</v>
      </c>
      <c r="C187" s="206" t="s">
        <v>1928</v>
      </c>
      <c r="D187" s="14">
        <v>21</v>
      </c>
      <c r="E187" s="14">
        <v>7</v>
      </c>
      <c r="F187" s="14">
        <v>1972</v>
      </c>
      <c r="G187" s="16">
        <f t="shared" ref="G187:G198" si="65">$G$2-F187</f>
        <v>46</v>
      </c>
      <c r="H187" s="16">
        <v>1</v>
      </c>
      <c r="I187" s="17" t="s">
        <v>1929</v>
      </c>
      <c r="J187" s="14" t="s">
        <v>1930</v>
      </c>
      <c r="K187" s="14">
        <v>9</v>
      </c>
      <c r="L187" s="14">
        <v>7</v>
      </c>
      <c r="M187" s="14">
        <v>2003</v>
      </c>
      <c r="N187" s="14" t="s">
        <v>70</v>
      </c>
      <c r="O187" s="14" t="s">
        <v>1931</v>
      </c>
      <c r="P187" s="14" t="s">
        <v>70</v>
      </c>
      <c r="Q187" s="251" t="s">
        <v>1932</v>
      </c>
      <c r="R187" s="28" t="s">
        <v>1933</v>
      </c>
      <c r="S187" s="14" t="s">
        <v>352</v>
      </c>
      <c r="T187" s="14" t="s">
        <v>97</v>
      </c>
      <c r="U187" s="14" t="s">
        <v>1934</v>
      </c>
      <c r="V187" s="19" t="s">
        <v>281</v>
      </c>
      <c r="W187" s="14" t="s">
        <v>77</v>
      </c>
      <c r="X187" s="20" t="e">
        <f>SUM(#REF!)</f>
        <v>#REF!</v>
      </c>
      <c r="Y187" s="21" t="e">
        <f>#REF!-X187</f>
        <v>#REF!</v>
      </c>
      <c r="Z187" s="21">
        <v>3000000</v>
      </c>
      <c r="AA187" s="21" t="e">
        <f t="shared" si="63"/>
        <v>#REF!</v>
      </c>
      <c r="AB187" s="21">
        <v>3000000</v>
      </c>
      <c r="AC187" s="21">
        <v>3000000</v>
      </c>
      <c r="AD187" s="21">
        <v>730000</v>
      </c>
      <c r="AE187" s="20" t="e">
        <f t="shared" si="64"/>
        <v>#REF!</v>
      </c>
      <c r="AF187" s="19" t="s">
        <v>281</v>
      </c>
      <c r="AG187" s="19"/>
      <c r="AH187" s="19"/>
      <c r="AI187" s="19">
        <v>42370</v>
      </c>
      <c r="AJ187" s="19" t="s">
        <v>77</v>
      </c>
      <c r="AK187" s="29">
        <v>43101</v>
      </c>
      <c r="AL187" s="29" t="s">
        <v>78</v>
      </c>
      <c r="AM187" s="19"/>
      <c r="AN187" s="17" t="s">
        <v>1935</v>
      </c>
      <c r="AO187" s="19">
        <v>41821</v>
      </c>
      <c r="AP187" s="14" t="s">
        <v>80</v>
      </c>
      <c r="AQ187" s="19">
        <v>42401</v>
      </c>
      <c r="AR187" s="14"/>
      <c r="AS187" s="17"/>
      <c r="AT187" s="18" t="s">
        <v>523</v>
      </c>
      <c r="AU187" s="18">
        <v>1997</v>
      </c>
      <c r="AV187" s="18" t="s">
        <v>1936</v>
      </c>
      <c r="AW187" s="28" t="s">
        <v>1937</v>
      </c>
      <c r="AX187" s="33" t="s">
        <v>104</v>
      </c>
      <c r="AY187" s="33" t="s">
        <v>138</v>
      </c>
      <c r="AZ187" s="18" t="s">
        <v>1938</v>
      </c>
      <c r="BA187" s="18" t="s">
        <v>570</v>
      </c>
      <c r="BB187" s="22" t="str">
        <f t="shared" si="58"/>
        <v>Bác sĩ chuyên khoa cấp II - Ngoại tiết niệu</v>
      </c>
      <c r="BC187" s="22" t="str">
        <f t="shared" si="59"/>
        <v>CKII</v>
      </c>
      <c r="BD187" s="18" t="s">
        <v>107</v>
      </c>
      <c r="BE187" s="18" t="s">
        <v>1939</v>
      </c>
      <c r="BF187" s="18" t="s">
        <v>1940</v>
      </c>
      <c r="BG187" s="18" t="s">
        <v>1361</v>
      </c>
      <c r="BH187" s="18" t="s">
        <v>1402</v>
      </c>
      <c r="BI187" s="18" t="s">
        <v>1941</v>
      </c>
      <c r="BJ187" s="14"/>
      <c r="BK187" s="14" t="s">
        <v>144</v>
      </c>
      <c r="BL187" s="14"/>
      <c r="BM187" s="14"/>
      <c r="BN187" s="22" t="s">
        <v>763</v>
      </c>
      <c r="BO187" s="23"/>
      <c r="BP187" s="30" t="s">
        <v>145</v>
      </c>
    </row>
    <row r="188" spans="1:68" ht="38.25">
      <c r="A188" s="14">
        <f t="shared" si="48"/>
        <v>185</v>
      </c>
      <c r="B188" s="16">
        <v>2</v>
      </c>
      <c r="C188" s="136" t="s">
        <v>1942</v>
      </c>
      <c r="D188" s="16">
        <v>17</v>
      </c>
      <c r="E188" s="16">
        <v>12</v>
      </c>
      <c r="F188" s="16">
        <v>1981</v>
      </c>
      <c r="G188" s="16">
        <f t="shared" si="65"/>
        <v>37</v>
      </c>
      <c r="H188" s="16">
        <v>1</v>
      </c>
      <c r="I188" s="32" t="s">
        <v>1943</v>
      </c>
      <c r="J188" s="32" t="s">
        <v>1944</v>
      </c>
      <c r="K188" s="16">
        <v>17</v>
      </c>
      <c r="L188" s="16">
        <v>1</v>
      </c>
      <c r="M188" s="16">
        <v>2013</v>
      </c>
      <c r="N188" s="16" t="s">
        <v>70</v>
      </c>
      <c r="O188" s="16" t="s">
        <v>1945</v>
      </c>
      <c r="P188" s="16" t="s">
        <v>70</v>
      </c>
      <c r="Q188" s="150" t="s">
        <v>1932</v>
      </c>
      <c r="R188" s="33" t="s">
        <v>1946</v>
      </c>
      <c r="S188" s="16" t="s">
        <v>367</v>
      </c>
      <c r="T188" s="16" t="s">
        <v>118</v>
      </c>
      <c r="U188" s="16" t="s">
        <v>1947</v>
      </c>
      <c r="V188" s="29">
        <v>42415</v>
      </c>
      <c r="W188" s="16" t="s">
        <v>210</v>
      </c>
      <c r="X188" s="20" t="e">
        <f>SUM(#REF!)</f>
        <v>#REF!</v>
      </c>
      <c r="Y188" s="21" t="e">
        <f>#REF!-X188</f>
        <v>#REF!</v>
      </c>
      <c r="Z188" s="21">
        <v>2000000</v>
      </c>
      <c r="AA188" s="21" t="e">
        <f t="shared" si="63"/>
        <v>#REF!</v>
      </c>
      <c r="AB188" s="21">
        <v>2000000</v>
      </c>
      <c r="AC188" s="21">
        <v>2000000</v>
      </c>
      <c r="AD188" s="21">
        <v>730000</v>
      </c>
      <c r="AE188" s="20" t="e">
        <f t="shared" si="64"/>
        <v>#REF!</v>
      </c>
      <c r="AF188" s="29">
        <v>42415</v>
      </c>
      <c r="AG188" s="22"/>
      <c r="AH188" s="22"/>
      <c r="AI188" s="29">
        <v>42521</v>
      </c>
      <c r="AJ188" s="29">
        <v>42887</v>
      </c>
      <c r="AK188" s="22"/>
      <c r="AL188" s="29">
        <v>43617</v>
      </c>
      <c r="AM188" s="29"/>
      <c r="AN188" s="32" t="s">
        <v>1948</v>
      </c>
      <c r="AO188" s="29">
        <v>42522</v>
      </c>
      <c r="AP188" s="16"/>
      <c r="AQ188" s="29">
        <v>42522</v>
      </c>
      <c r="AR188" s="16"/>
      <c r="AS188" s="32"/>
      <c r="AT188" s="22" t="s">
        <v>135</v>
      </c>
      <c r="AU188" s="22">
        <v>2009</v>
      </c>
      <c r="AV188" s="22" t="s">
        <v>391</v>
      </c>
      <c r="AW188" s="33" t="s">
        <v>1949</v>
      </c>
      <c r="AX188" s="28" t="s">
        <v>104</v>
      </c>
      <c r="AY188" s="28" t="s">
        <v>138</v>
      </c>
      <c r="AZ188" s="22" t="s">
        <v>1151</v>
      </c>
      <c r="BA188" s="22" t="s">
        <v>1950</v>
      </c>
      <c r="BB188" s="22" t="str">
        <f t="shared" si="58"/>
        <v>Thạc sĩ, Bác sĩ nội trú Y học - Ngoại khoa</v>
      </c>
      <c r="BC188" s="22" t="str">
        <f t="shared" si="59"/>
        <v>Thạc sĩ</v>
      </c>
      <c r="BD188" s="22" t="s">
        <v>122</v>
      </c>
      <c r="BE188" s="22" t="s">
        <v>1951</v>
      </c>
      <c r="BF188" s="29">
        <v>41214</v>
      </c>
      <c r="BG188" s="22" t="s">
        <v>786</v>
      </c>
      <c r="BH188" s="22" t="s">
        <v>704</v>
      </c>
      <c r="BI188" s="22" t="s">
        <v>1952</v>
      </c>
      <c r="BJ188" s="16"/>
      <c r="BK188" s="16" t="s">
        <v>88</v>
      </c>
      <c r="BL188" s="16"/>
      <c r="BM188" s="16"/>
      <c r="BN188" s="22" t="s">
        <v>763</v>
      </c>
      <c r="BO188" s="36"/>
      <c r="BP188" s="30" t="s">
        <v>145</v>
      </c>
    </row>
    <row r="189" spans="1:68" ht="27.75" customHeight="1">
      <c r="A189" s="14">
        <f t="shared" si="48"/>
        <v>186</v>
      </c>
      <c r="B189" s="16">
        <v>3</v>
      </c>
      <c r="C189" s="136" t="s">
        <v>1953</v>
      </c>
      <c r="D189" s="16">
        <v>5</v>
      </c>
      <c r="E189" s="16">
        <v>3</v>
      </c>
      <c r="F189" s="16">
        <v>1984</v>
      </c>
      <c r="G189" s="16">
        <f t="shared" si="65"/>
        <v>34</v>
      </c>
      <c r="H189" s="16">
        <v>1</v>
      </c>
      <c r="I189" s="16" t="s">
        <v>1954</v>
      </c>
      <c r="J189" s="16" t="s">
        <v>1955</v>
      </c>
      <c r="K189" s="16">
        <v>12</v>
      </c>
      <c r="L189" s="16">
        <v>3</v>
      </c>
      <c r="M189" s="16">
        <v>2012</v>
      </c>
      <c r="N189" s="16" t="s">
        <v>70</v>
      </c>
      <c r="O189" s="16" t="s">
        <v>1956</v>
      </c>
      <c r="P189" s="16" t="s">
        <v>70</v>
      </c>
      <c r="Q189" s="150" t="s">
        <v>1932</v>
      </c>
      <c r="R189" s="33" t="s">
        <v>1845</v>
      </c>
      <c r="S189" s="16" t="s">
        <v>151</v>
      </c>
      <c r="T189" s="16" t="s">
        <v>118</v>
      </c>
      <c r="U189" s="16" t="s">
        <v>1957</v>
      </c>
      <c r="V189" s="29">
        <v>41718</v>
      </c>
      <c r="W189" s="16" t="s">
        <v>77</v>
      </c>
      <c r="X189" s="20" t="e">
        <f>SUM(#REF!)</f>
        <v>#REF!</v>
      </c>
      <c r="Y189" s="21" t="e">
        <f>#REF!-X189</f>
        <v>#REF!</v>
      </c>
      <c r="Z189" s="21">
        <v>1600000</v>
      </c>
      <c r="AA189" s="21" t="e">
        <f t="shared" si="63"/>
        <v>#REF!</v>
      </c>
      <c r="AB189" s="21">
        <v>1600000</v>
      </c>
      <c r="AC189" s="21">
        <v>1600000</v>
      </c>
      <c r="AD189" s="21">
        <v>730000</v>
      </c>
      <c r="AE189" s="20" t="e">
        <f t="shared" si="64"/>
        <v>#REF!</v>
      </c>
      <c r="AF189" s="29" t="s">
        <v>281</v>
      </c>
      <c r="AG189" s="29"/>
      <c r="AH189" s="29"/>
      <c r="AI189" s="29">
        <v>42370</v>
      </c>
      <c r="AJ189" s="29" t="s">
        <v>77</v>
      </c>
      <c r="AK189" s="29">
        <v>43101</v>
      </c>
      <c r="AL189" s="29" t="s">
        <v>78</v>
      </c>
      <c r="AM189" s="29"/>
      <c r="AN189" s="32" t="s">
        <v>1958</v>
      </c>
      <c r="AO189" s="29">
        <v>41821</v>
      </c>
      <c r="AP189" s="16" t="s">
        <v>80</v>
      </c>
      <c r="AQ189" s="29">
        <v>42552</v>
      </c>
      <c r="AR189" s="16"/>
      <c r="AS189" s="32"/>
      <c r="AT189" s="22" t="s">
        <v>101</v>
      </c>
      <c r="AU189" s="22">
        <v>2013</v>
      </c>
      <c r="AV189" s="22" t="s">
        <v>1858</v>
      </c>
      <c r="AW189" s="33" t="s">
        <v>1959</v>
      </c>
      <c r="AX189" s="33" t="s">
        <v>1960</v>
      </c>
      <c r="AY189" s="33"/>
      <c r="AZ189" s="22" t="s">
        <v>1926</v>
      </c>
      <c r="BA189" s="22" t="s">
        <v>106</v>
      </c>
      <c r="BB189" s="22" t="str">
        <f t="shared" si="58"/>
        <v>Thạc sĩ, Bác sĩ chuyên ngành Ngoại khoa</v>
      </c>
      <c r="BC189" s="22" t="str">
        <f t="shared" si="59"/>
        <v>Thạc sĩ</v>
      </c>
      <c r="BD189" s="22" t="s">
        <v>122</v>
      </c>
      <c r="BE189" s="35" t="s">
        <v>1961</v>
      </c>
      <c r="BF189" s="29" t="s">
        <v>1962</v>
      </c>
      <c r="BG189" s="22" t="s">
        <v>1361</v>
      </c>
      <c r="BH189" s="22" t="s">
        <v>1402</v>
      </c>
      <c r="BI189" s="22" t="s">
        <v>1941</v>
      </c>
      <c r="BJ189" s="16"/>
      <c r="BK189" s="16"/>
      <c r="BL189" s="16"/>
      <c r="BM189" s="16"/>
      <c r="BN189" s="22" t="s">
        <v>763</v>
      </c>
      <c r="BO189" s="36"/>
      <c r="BP189" s="30" t="s">
        <v>145</v>
      </c>
    </row>
    <row r="190" spans="1:68" ht="25.5">
      <c r="A190" s="14">
        <f t="shared" si="48"/>
        <v>187</v>
      </c>
      <c r="B190" s="16">
        <v>4</v>
      </c>
      <c r="C190" s="136" t="s">
        <v>1963</v>
      </c>
      <c r="D190" s="16">
        <v>16</v>
      </c>
      <c r="E190" s="16">
        <v>4</v>
      </c>
      <c r="F190" s="16">
        <v>1981</v>
      </c>
      <c r="G190" s="16">
        <f t="shared" si="65"/>
        <v>37</v>
      </c>
      <c r="H190" s="16">
        <v>1</v>
      </c>
      <c r="I190" s="16" t="s">
        <v>1964</v>
      </c>
      <c r="J190" s="16" t="s">
        <v>1965</v>
      </c>
      <c r="K190" s="16">
        <v>22</v>
      </c>
      <c r="L190" s="16">
        <v>9</v>
      </c>
      <c r="M190" s="16">
        <v>2009</v>
      </c>
      <c r="N190" s="16" t="s">
        <v>70</v>
      </c>
      <c r="O190" s="16" t="s">
        <v>1966</v>
      </c>
      <c r="P190" s="16" t="s">
        <v>70</v>
      </c>
      <c r="Q190" s="150" t="s">
        <v>1932</v>
      </c>
      <c r="R190" s="33" t="s">
        <v>1505</v>
      </c>
      <c r="S190" s="16" t="s">
        <v>151</v>
      </c>
      <c r="T190" s="16" t="s">
        <v>118</v>
      </c>
      <c r="U190" s="16" t="s">
        <v>1967</v>
      </c>
      <c r="V190" s="29" t="s">
        <v>281</v>
      </c>
      <c r="W190" s="16" t="s">
        <v>77</v>
      </c>
      <c r="X190" s="20" t="e">
        <f>SUM(#REF!)</f>
        <v>#REF!</v>
      </c>
      <c r="Y190" s="21" t="e">
        <f>#REF!-X190</f>
        <v>#REF!</v>
      </c>
      <c r="Z190" s="21">
        <v>1600000</v>
      </c>
      <c r="AA190" s="21" t="e">
        <f t="shared" si="63"/>
        <v>#REF!</v>
      </c>
      <c r="AB190" s="21">
        <v>1600000</v>
      </c>
      <c r="AC190" s="21">
        <v>1600000</v>
      </c>
      <c r="AD190" s="21">
        <v>730000</v>
      </c>
      <c r="AE190" s="20" t="e">
        <f t="shared" si="64"/>
        <v>#REF!</v>
      </c>
      <c r="AF190" s="29" t="s">
        <v>281</v>
      </c>
      <c r="AG190" s="29"/>
      <c r="AH190" s="29"/>
      <c r="AI190" s="29">
        <v>42370</v>
      </c>
      <c r="AJ190" s="29" t="s">
        <v>77</v>
      </c>
      <c r="AK190" s="29">
        <v>43101</v>
      </c>
      <c r="AL190" s="29" t="s">
        <v>78</v>
      </c>
      <c r="AM190" s="29"/>
      <c r="AN190" s="32" t="s">
        <v>1968</v>
      </c>
      <c r="AO190" s="29">
        <v>41821</v>
      </c>
      <c r="AP190" s="16" t="s">
        <v>80</v>
      </c>
      <c r="AQ190" s="29">
        <v>42552</v>
      </c>
      <c r="AR190" s="16"/>
      <c r="AS190" s="32"/>
      <c r="AT190" s="22" t="s">
        <v>1969</v>
      </c>
      <c r="AU190" s="22">
        <v>2012</v>
      </c>
      <c r="AV190" s="22" t="s">
        <v>1858</v>
      </c>
      <c r="AW190" s="33" t="s">
        <v>1970</v>
      </c>
      <c r="AX190" s="33" t="s">
        <v>104</v>
      </c>
      <c r="AY190" s="33"/>
      <c r="AZ190" s="22" t="s">
        <v>156</v>
      </c>
      <c r="BA190" s="22" t="s">
        <v>1971</v>
      </c>
      <c r="BB190" s="22" t="str">
        <f t="shared" si="58"/>
        <v>Thạc sĩ Y học</v>
      </c>
      <c r="BC190" s="22" t="str">
        <f t="shared" si="59"/>
        <v>Thạc sĩ</v>
      </c>
      <c r="BD190" s="22" t="s">
        <v>122</v>
      </c>
      <c r="BE190" s="22" t="s">
        <v>1972</v>
      </c>
      <c r="BF190" s="29">
        <v>41223</v>
      </c>
      <c r="BG190" s="22" t="s">
        <v>84</v>
      </c>
      <c r="BH190" s="22" t="s">
        <v>85</v>
      </c>
      <c r="BI190" s="22" t="s">
        <v>1973</v>
      </c>
      <c r="BJ190" s="16"/>
      <c r="BK190" s="16"/>
      <c r="BL190" s="16"/>
      <c r="BM190" s="16"/>
      <c r="BN190" s="22" t="s">
        <v>763</v>
      </c>
      <c r="BO190" s="36"/>
      <c r="BP190" s="30" t="s">
        <v>145</v>
      </c>
    </row>
    <row r="191" spans="1:68" ht="25.5">
      <c r="A191" s="14">
        <f t="shared" si="48"/>
        <v>188</v>
      </c>
      <c r="B191" s="16">
        <v>6</v>
      </c>
      <c r="C191" s="136" t="s">
        <v>1974</v>
      </c>
      <c r="D191" s="16">
        <v>18</v>
      </c>
      <c r="E191" s="16">
        <v>9</v>
      </c>
      <c r="F191" s="16">
        <v>1989</v>
      </c>
      <c r="G191" s="16">
        <f t="shared" si="65"/>
        <v>29</v>
      </c>
      <c r="H191" s="16">
        <v>1</v>
      </c>
      <c r="I191" s="32" t="s">
        <v>1975</v>
      </c>
      <c r="J191" s="32">
        <v>225413733</v>
      </c>
      <c r="K191" s="16">
        <v>30</v>
      </c>
      <c r="L191" s="16">
        <v>8</v>
      </c>
      <c r="M191" s="16">
        <v>2006</v>
      </c>
      <c r="N191" s="16" t="s">
        <v>887</v>
      </c>
      <c r="O191" s="16" t="s">
        <v>1976</v>
      </c>
      <c r="P191" s="16" t="s">
        <v>70</v>
      </c>
      <c r="Q191" s="150" t="s">
        <v>1932</v>
      </c>
      <c r="R191" s="33" t="s">
        <v>1977</v>
      </c>
      <c r="S191" s="16" t="s">
        <v>151</v>
      </c>
      <c r="T191" s="16" t="s">
        <v>118</v>
      </c>
      <c r="U191" s="16">
        <v>521</v>
      </c>
      <c r="V191" s="29">
        <v>42621</v>
      </c>
      <c r="W191" s="16" t="s">
        <v>210</v>
      </c>
      <c r="X191" s="20" t="e">
        <f>SUM(#REF!)</f>
        <v>#REF!</v>
      </c>
      <c r="Y191" s="21" t="e">
        <f>#REF!-X191</f>
        <v>#REF!</v>
      </c>
      <c r="Z191" s="21">
        <v>1600000</v>
      </c>
      <c r="AA191" s="21" t="e">
        <f t="shared" si="63"/>
        <v>#REF!</v>
      </c>
      <c r="AB191" s="21">
        <v>1600000</v>
      </c>
      <c r="AC191" s="21">
        <v>1600000</v>
      </c>
      <c r="AD191" s="21">
        <v>730000</v>
      </c>
      <c r="AE191" s="20" t="e">
        <f t="shared" si="64"/>
        <v>#REF!</v>
      </c>
      <c r="AF191" s="29">
        <v>42621</v>
      </c>
      <c r="AG191" s="29"/>
      <c r="AH191" s="29"/>
      <c r="AI191" s="29">
        <v>42735</v>
      </c>
      <c r="AJ191" s="29">
        <v>43009</v>
      </c>
      <c r="AK191" s="29">
        <v>43374</v>
      </c>
      <c r="AL191" s="29"/>
      <c r="AM191" s="29">
        <v>44104</v>
      </c>
      <c r="AN191" s="32"/>
      <c r="AO191" s="29">
        <v>43009</v>
      </c>
      <c r="AP191" s="16"/>
      <c r="AQ191" s="29">
        <v>43009</v>
      </c>
      <c r="AR191" s="16"/>
      <c r="AS191" s="32"/>
      <c r="AT191" s="22" t="s">
        <v>101</v>
      </c>
      <c r="AU191" s="22">
        <v>2013</v>
      </c>
      <c r="AV191" s="22" t="s">
        <v>391</v>
      </c>
      <c r="AW191" s="33" t="s">
        <v>1970</v>
      </c>
      <c r="AX191" s="33"/>
      <c r="AY191" s="33"/>
      <c r="AZ191" s="22"/>
      <c r="BA191" s="22"/>
      <c r="BB191" s="22" t="str">
        <f t="shared" si="58"/>
        <v xml:space="preserve">Thạc sĩ, bác sĩ chuyên khoa Ngoại tiết niệu </v>
      </c>
      <c r="BC191" s="22" t="str">
        <f t="shared" si="59"/>
        <v>Thạc sĩ</v>
      </c>
      <c r="BD191" s="22" t="s">
        <v>122</v>
      </c>
      <c r="BE191" s="143" t="s">
        <v>1978</v>
      </c>
      <c r="BF191" s="29">
        <v>43045</v>
      </c>
      <c r="BG191" s="22" t="s">
        <v>84</v>
      </c>
      <c r="BH191" s="22" t="s">
        <v>85</v>
      </c>
      <c r="BI191" s="22" t="s">
        <v>1534</v>
      </c>
      <c r="BJ191" s="16"/>
      <c r="BK191" s="16"/>
      <c r="BL191" s="16"/>
      <c r="BM191" s="16"/>
      <c r="BN191" s="16" t="s">
        <v>316</v>
      </c>
      <c r="BO191" s="36" t="s">
        <v>216</v>
      </c>
      <c r="BP191" s="30" t="s">
        <v>145</v>
      </c>
    </row>
    <row r="192" spans="1:68" ht="25.5">
      <c r="A192" s="14">
        <f t="shared" si="48"/>
        <v>189</v>
      </c>
      <c r="B192" s="16">
        <v>7</v>
      </c>
      <c r="C192" s="136" t="s">
        <v>1979</v>
      </c>
      <c r="D192" s="16">
        <v>15</v>
      </c>
      <c r="E192" s="16">
        <v>2</v>
      </c>
      <c r="F192" s="16">
        <v>1985</v>
      </c>
      <c r="G192" s="16">
        <f t="shared" si="65"/>
        <v>33</v>
      </c>
      <c r="H192" s="16">
        <v>1</v>
      </c>
      <c r="I192" s="32" t="s">
        <v>1980</v>
      </c>
      <c r="J192" s="32" t="s">
        <v>1981</v>
      </c>
      <c r="K192" s="16">
        <v>20</v>
      </c>
      <c r="L192" s="16">
        <v>7</v>
      </c>
      <c r="M192" s="16">
        <v>2011</v>
      </c>
      <c r="N192" s="16" t="s">
        <v>70</v>
      </c>
      <c r="O192" s="16" t="s">
        <v>1982</v>
      </c>
      <c r="P192" s="16" t="s">
        <v>70</v>
      </c>
      <c r="Q192" s="150" t="s">
        <v>1932</v>
      </c>
      <c r="R192" s="16" t="s">
        <v>151</v>
      </c>
      <c r="S192" s="16" t="s">
        <v>151</v>
      </c>
      <c r="T192" s="16" t="s">
        <v>118</v>
      </c>
      <c r="U192" s="16">
        <v>110</v>
      </c>
      <c r="V192" s="29">
        <v>43078</v>
      </c>
      <c r="W192" s="22" t="s">
        <v>238</v>
      </c>
      <c r="X192" s="20" t="e">
        <f>SUM(#REF!)</f>
        <v>#REF!</v>
      </c>
      <c r="Y192" s="21" t="e">
        <f>#REF!-X192</f>
        <v>#REF!</v>
      </c>
      <c r="Z192" s="21">
        <v>1600000</v>
      </c>
      <c r="AA192" s="21" t="e">
        <f t="shared" si="63"/>
        <v>#REF!</v>
      </c>
      <c r="AB192" s="21">
        <v>1600000</v>
      </c>
      <c r="AC192" s="21">
        <v>1600000</v>
      </c>
      <c r="AD192" s="21">
        <v>730000</v>
      </c>
      <c r="AE192" s="20" t="e">
        <f t="shared" si="64"/>
        <v>#REF!</v>
      </c>
      <c r="AF192" s="29">
        <v>43078</v>
      </c>
      <c r="AG192" s="29"/>
      <c r="AH192" s="29"/>
      <c r="AI192" s="29"/>
      <c r="AJ192" s="1"/>
      <c r="AK192" s="29">
        <v>43252</v>
      </c>
      <c r="AL192" s="50">
        <v>43616</v>
      </c>
      <c r="AM192" s="50"/>
      <c r="AN192" s="51"/>
      <c r="AO192" s="50">
        <v>43252</v>
      </c>
      <c r="AP192" s="52"/>
      <c r="AQ192" s="50">
        <v>43252</v>
      </c>
      <c r="AR192" s="52"/>
      <c r="AS192" s="51"/>
      <c r="AT192" s="53" t="s">
        <v>211</v>
      </c>
      <c r="AU192" s="53">
        <v>2015</v>
      </c>
      <c r="AV192" s="53" t="s">
        <v>1621</v>
      </c>
      <c r="AW192" s="109"/>
      <c r="AX192" s="109" t="s">
        <v>490</v>
      </c>
      <c r="AY192" s="109"/>
      <c r="AZ192" s="53"/>
      <c r="BA192" s="53"/>
      <c r="BB192" s="22" t="str">
        <f t="shared" si="58"/>
        <v>Bác sĩ điều trị</v>
      </c>
      <c r="BC192" s="22" t="str">
        <f t="shared" si="59"/>
        <v>Thạc sĩ</v>
      </c>
      <c r="BD192" s="53" t="s">
        <v>122</v>
      </c>
      <c r="BE192" s="53" t="s">
        <v>1983</v>
      </c>
      <c r="BF192" s="50">
        <v>42152</v>
      </c>
      <c r="BG192" s="53" t="s">
        <v>84</v>
      </c>
      <c r="BH192" s="53" t="s">
        <v>160</v>
      </c>
      <c r="BI192" s="53" t="s">
        <v>1534</v>
      </c>
      <c r="BJ192" s="52"/>
      <c r="BK192" s="52"/>
      <c r="BL192" s="52"/>
      <c r="BM192" s="52"/>
      <c r="BN192" s="22" t="s">
        <v>319</v>
      </c>
      <c r="BO192" s="56"/>
      <c r="BP192" s="30" t="s">
        <v>145</v>
      </c>
    </row>
    <row r="193" spans="1:248" s="59" customFormat="1" ht="24.95" customHeight="1">
      <c r="A193" s="14">
        <f t="shared" si="48"/>
        <v>190</v>
      </c>
      <c r="B193" s="16">
        <v>9</v>
      </c>
      <c r="C193" s="31" t="s">
        <v>1984</v>
      </c>
      <c r="D193" s="16">
        <v>23</v>
      </c>
      <c r="E193" s="16">
        <v>9</v>
      </c>
      <c r="F193" s="16">
        <v>1992</v>
      </c>
      <c r="G193" s="16">
        <f t="shared" si="65"/>
        <v>26</v>
      </c>
      <c r="H193" s="16">
        <v>1</v>
      </c>
      <c r="I193" s="32" t="s">
        <v>1985</v>
      </c>
      <c r="J193" s="32" t="s">
        <v>1986</v>
      </c>
      <c r="K193" s="16">
        <v>13</v>
      </c>
      <c r="L193" s="16">
        <v>8</v>
      </c>
      <c r="M193" s="16">
        <v>2010</v>
      </c>
      <c r="N193" s="16" t="s">
        <v>326</v>
      </c>
      <c r="O193" s="16" t="s">
        <v>1987</v>
      </c>
      <c r="P193" s="16" t="s">
        <v>326</v>
      </c>
      <c r="Q193" s="152" t="s">
        <v>1932</v>
      </c>
      <c r="R193" s="22" t="s">
        <v>464</v>
      </c>
      <c r="S193" s="16" t="s">
        <v>151</v>
      </c>
      <c r="T193" s="16" t="s">
        <v>168</v>
      </c>
      <c r="U193" s="16">
        <v>279</v>
      </c>
      <c r="V193" s="29">
        <v>43313</v>
      </c>
      <c r="W193" s="22" t="s">
        <v>238</v>
      </c>
      <c r="X193" s="20" t="e">
        <f>SUM(#REF!)</f>
        <v>#REF!</v>
      </c>
      <c r="Y193" s="21" t="e">
        <f>#REF!-X193</f>
        <v>#REF!</v>
      </c>
      <c r="Z193" s="21">
        <v>1500000</v>
      </c>
      <c r="AA193" s="21" t="e">
        <f t="shared" si="63"/>
        <v>#REF!</v>
      </c>
      <c r="AB193" s="21">
        <v>1500000</v>
      </c>
      <c r="AC193" s="21">
        <v>1500000</v>
      </c>
      <c r="AD193" s="21">
        <v>730000</v>
      </c>
      <c r="AE193" s="20" t="e">
        <f t="shared" si="64"/>
        <v>#REF!</v>
      </c>
      <c r="AF193" s="29">
        <v>43313</v>
      </c>
      <c r="AG193" s="36"/>
      <c r="AH193" s="16"/>
      <c r="AI193" s="22"/>
      <c r="AJ193" s="30"/>
      <c r="AK193" s="57">
        <v>43374</v>
      </c>
      <c r="AL193" s="29">
        <v>43738</v>
      </c>
      <c r="AM193" s="57"/>
      <c r="AN193" s="30"/>
      <c r="AO193" s="57"/>
      <c r="AP193" s="30"/>
      <c r="AQ193" s="57"/>
      <c r="AR193" s="30"/>
      <c r="AS193" s="30"/>
      <c r="AT193" s="30" t="s">
        <v>211</v>
      </c>
      <c r="AU193" s="30">
        <v>2016</v>
      </c>
      <c r="AV193" s="30" t="s">
        <v>1621</v>
      </c>
      <c r="AW193" s="30"/>
      <c r="AX193" s="30"/>
      <c r="AY193" s="30"/>
      <c r="AZ193" s="30"/>
      <c r="BA193" s="30"/>
      <c r="BB193" s="22" t="str">
        <f t="shared" si="58"/>
        <v xml:space="preserve">Bác sĩ Y Đa khoa </v>
      </c>
      <c r="BC193" s="22" t="str">
        <f t="shared" si="59"/>
        <v>BS.ĐH</v>
      </c>
      <c r="BD193" s="22" t="s">
        <v>141</v>
      </c>
      <c r="BE193" s="30" t="s">
        <v>1988</v>
      </c>
      <c r="BF193" s="57">
        <v>43214</v>
      </c>
      <c r="BG193" s="53" t="s">
        <v>84</v>
      </c>
      <c r="BH193" s="53" t="s">
        <v>160</v>
      </c>
      <c r="BI193" s="22" t="s">
        <v>1534</v>
      </c>
      <c r="BJ193" s="30"/>
      <c r="BK193" s="30"/>
      <c r="BL193" s="30"/>
      <c r="BM193" s="30"/>
      <c r="BN193" s="30"/>
      <c r="BO193" s="58"/>
      <c r="BP193" s="30" t="s">
        <v>145</v>
      </c>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c r="FS193"/>
      <c r="FT193"/>
      <c r="FU193"/>
      <c r="FV193"/>
      <c r="FW193"/>
      <c r="FX193"/>
      <c r="FY193"/>
      <c r="FZ193"/>
      <c r="GA193"/>
      <c r="GB193"/>
      <c r="GC193"/>
      <c r="GD193"/>
      <c r="GE193"/>
      <c r="GF193"/>
      <c r="GG193"/>
      <c r="GH193"/>
      <c r="GI193"/>
      <c r="GJ193"/>
      <c r="GK193"/>
      <c r="GL193"/>
      <c r="GM193"/>
      <c r="GN193"/>
      <c r="GO193"/>
      <c r="GP193"/>
      <c r="GQ193"/>
      <c r="GR193"/>
      <c r="GS193"/>
      <c r="GT193"/>
      <c r="GU193"/>
      <c r="GV193"/>
      <c r="GW193"/>
      <c r="GX193"/>
      <c r="GY193"/>
      <c r="GZ193"/>
      <c r="HA193"/>
      <c r="HB193"/>
      <c r="HC193"/>
      <c r="HD193"/>
      <c r="HE193"/>
      <c r="HF193"/>
      <c r="HG193"/>
      <c r="HH193"/>
      <c r="HI193"/>
      <c r="HJ193"/>
      <c r="HK193"/>
      <c r="HL193"/>
      <c r="HM193"/>
      <c r="HN193"/>
      <c r="HO193"/>
      <c r="HP193"/>
      <c r="HQ193"/>
      <c r="HR193"/>
      <c r="HS193"/>
      <c r="HT193"/>
      <c r="HU193"/>
      <c r="HV193"/>
      <c r="HW193"/>
      <c r="HX193"/>
      <c r="HY193"/>
      <c r="HZ193"/>
      <c r="IA193"/>
      <c r="IB193"/>
      <c r="IC193"/>
      <c r="ID193"/>
      <c r="IE193"/>
      <c r="IF193"/>
      <c r="IG193"/>
      <c r="IH193"/>
      <c r="II193"/>
      <c r="IJ193"/>
      <c r="IK193"/>
      <c r="IL193"/>
      <c r="IM193"/>
      <c r="IN193"/>
    </row>
    <row r="194" spans="1:248" s="59" customFormat="1" ht="24.95" customHeight="1">
      <c r="A194" s="14">
        <f t="shared" si="48"/>
        <v>191</v>
      </c>
      <c r="B194" s="16">
        <v>10</v>
      </c>
      <c r="C194" s="31" t="s">
        <v>1989</v>
      </c>
      <c r="D194" s="16">
        <v>24</v>
      </c>
      <c r="E194" s="16">
        <v>9</v>
      </c>
      <c r="F194" s="16">
        <v>1985</v>
      </c>
      <c r="G194" s="16">
        <f t="shared" si="65"/>
        <v>33</v>
      </c>
      <c r="H194" s="16">
        <v>1</v>
      </c>
      <c r="I194" s="32" t="s">
        <v>1990</v>
      </c>
      <c r="J194" s="32" t="s">
        <v>1991</v>
      </c>
      <c r="K194" s="16">
        <v>21</v>
      </c>
      <c r="L194" s="16">
        <v>7</v>
      </c>
      <c r="M194" s="16">
        <v>2000</v>
      </c>
      <c r="N194" s="16" t="s">
        <v>70</v>
      </c>
      <c r="O194" s="16" t="s">
        <v>1992</v>
      </c>
      <c r="P194" s="16" t="s">
        <v>70</v>
      </c>
      <c r="Q194" s="152" t="s">
        <v>1932</v>
      </c>
      <c r="R194" s="22" t="s">
        <v>1993</v>
      </c>
      <c r="S194" s="16" t="s">
        <v>151</v>
      </c>
      <c r="T194" s="16" t="s">
        <v>118</v>
      </c>
      <c r="U194" s="16">
        <v>12</v>
      </c>
      <c r="V194" s="29">
        <v>43295</v>
      </c>
      <c r="W194" s="22" t="s">
        <v>182</v>
      </c>
      <c r="X194" s="20"/>
      <c r="Y194" s="21"/>
      <c r="Z194" s="21"/>
      <c r="AA194" s="21"/>
      <c r="AB194" s="21"/>
      <c r="AC194" s="21"/>
      <c r="AD194" s="21"/>
      <c r="AE194" s="20"/>
      <c r="AF194" s="29">
        <v>43295</v>
      </c>
      <c r="AG194" s="36"/>
      <c r="AH194" s="16"/>
      <c r="AI194" s="22"/>
      <c r="AJ194" s="30"/>
      <c r="AK194" s="57"/>
      <c r="AL194" s="57">
        <v>43615</v>
      </c>
      <c r="AM194" s="57"/>
      <c r="AN194" s="30"/>
      <c r="AO194" s="57"/>
      <c r="AP194" s="30"/>
      <c r="AQ194" s="57"/>
      <c r="AR194" s="30"/>
      <c r="AS194" s="30"/>
      <c r="AT194" s="30" t="s">
        <v>101</v>
      </c>
      <c r="AU194" s="30">
        <v>2010</v>
      </c>
      <c r="AV194" s="30" t="s">
        <v>1621</v>
      </c>
      <c r="AW194" s="30"/>
      <c r="AX194" s="30"/>
      <c r="AY194" s="30"/>
      <c r="AZ194" s="30"/>
      <c r="BA194" s="30"/>
      <c r="BB194" s="22" t="str">
        <f t="shared" ref="BB194:BB225" si="66">R194</f>
        <v>Thạc sĩ Ngoại khoa</v>
      </c>
      <c r="BC194" s="22" t="str">
        <f t="shared" ref="BC194:BC225" si="67">T194</f>
        <v>Thạc sĩ</v>
      </c>
      <c r="BD194" s="30" t="s">
        <v>122</v>
      </c>
      <c r="BE194" s="30" t="s">
        <v>1994</v>
      </c>
      <c r="BF194" s="57">
        <v>42674</v>
      </c>
      <c r="BG194" s="30" t="s">
        <v>1910</v>
      </c>
      <c r="BH194" s="30" t="s">
        <v>160</v>
      </c>
      <c r="BI194" s="30" t="s">
        <v>1534</v>
      </c>
      <c r="BJ194" s="30"/>
      <c r="BK194" s="30"/>
      <c r="BL194" s="30"/>
      <c r="BM194" s="30"/>
      <c r="BN194" s="30"/>
      <c r="BO194" s="58"/>
      <c r="BP194" s="22"/>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c r="FS194"/>
      <c r="FT194"/>
      <c r="FU194"/>
      <c r="FV194"/>
      <c r="FW194"/>
      <c r="FX194"/>
      <c r="FY194"/>
      <c r="FZ194"/>
      <c r="GA194"/>
      <c r="GB194"/>
      <c r="GC194"/>
      <c r="GD194"/>
      <c r="GE194"/>
      <c r="GF194"/>
      <c r="GG194"/>
      <c r="GH194"/>
      <c r="GI194"/>
      <c r="GJ194"/>
      <c r="GK194"/>
      <c r="GL194"/>
      <c r="GM194"/>
      <c r="GN194"/>
      <c r="GO194"/>
      <c r="GP194"/>
      <c r="GQ194"/>
      <c r="GR194"/>
      <c r="GS194"/>
      <c r="GT194"/>
      <c r="GU194"/>
      <c r="GV194"/>
      <c r="GW194"/>
      <c r="GX194"/>
      <c r="GY194"/>
      <c r="GZ194"/>
      <c r="HA194"/>
      <c r="HB194"/>
      <c r="HC194"/>
      <c r="HD194"/>
      <c r="HE194"/>
      <c r="HF194"/>
      <c r="HG194"/>
      <c r="HH194"/>
      <c r="HI194"/>
      <c r="HJ194"/>
      <c r="HK194"/>
      <c r="HL194"/>
      <c r="HM194"/>
      <c r="HN194"/>
      <c r="HO194"/>
      <c r="HP194"/>
      <c r="HQ194"/>
      <c r="HR194"/>
      <c r="HS194"/>
      <c r="HT194"/>
      <c r="HU194"/>
      <c r="HV194"/>
      <c r="HW194"/>
      <c r="HX194"/>
      <c r="HY194"/>
      <c r="HZ194"/>
      <c r="IA194"/>
      <c r="IB194"/>
      <c r="IC194"/>
      <c r="ID194"/>
      <c r="IE194"/>
      <c r="IF194"/>
      <c r="IG194"/>
      <c r="IH194"/>
      <c r="II194"/>
      <c r="IJ194"/>
      <c r="IK194"/>
      <c r="IL194"/>
      <c r="IM194"/>
      <c r="IN194"/>
    </row>
    <row r="195" spans="1:248" s="59" customFormat="1" ht="24.95" customHeight="1">
      <c r="A195" s="14">
        <f t="shared" si="48"/>
        <v>192</v>
      </c>
      <c r="B195" s="16">
        <v>11</v>
      </c>
      <c r="C195" s="31" t="s">
        <v>1995</v>
      </c>
      <c r="D195" s="16">
        <v>20</v>
      </c>
      <c r="E195" s="16">
        <v>1</v>
      </c>
      <c r="F195" s="16">
        <v>1991</v>
      </c>
      <c r="G195" s="16">
        <f t="shared" si="65"/>
        <v>27</v>
      </c>
      <c r="H195" s="16">
        <v>1</v>
      </c>
      <c r="I195" s="32" t="s">
        <v>1996</v>
      </c>
      <c r="J195" s="32" t="s">
        <v>1997</v>
      </c>
      <c r="K195" s="16">
        <v>3</v>
      </c>
      <c r="L195" s="16">
        <v>11</v>
      </c>
      <c r="M195" s="16">
        <v>2017</v>
      </c>
      <c r="N195" s="16" t="s">
        <v>333</v>
      </c>
      <c r="O195" s="16" t="s">
        <v>1998</v>
      </c>
      <c r="P195" s="16" t="s">
        <v>333</v>
      </c>
      <c r="Q195" s="152" t="s">
        <v>1932</v>
      </c>
      <c r="R195" s="22" t="s">
        <v>261</v>
      </c>
      <c r="S195" s="16" t="s">
        <v>151</v>
      </c>
      <c r="T195" s="16" t="s">
        <v>168</v>
      </c>
      <c r="U195" s="16"/>
      <c r="V195" s="29">
        <v>43331</v>
      </c>
      <c r="W195" s="22" t="s">
        <v>182</v>
      </c>
      <c r="X195" s="20"/>
      <c r="Y195" s="21"/>
      <c r="Z195" s="21"/>
      <c r="AA195" s="21"/>
      <c r="AB195" s="21"/>
      <c r="AC195" s="21"/>
      <c r="AD195" s="21"/>
      <c r="AE195" s="20"/>
      <c r="AF195" s="29">
        <v>43331</v>
      </c>
      <c r="AG195" s="36"/>
      <c r="AH195" s="16"/>
      <c r="AI195" s="22"/>
      <c r="AJ195" s="30"/>
      <c r="AK195" s="57"/>
      <c r="AL195" s="57">
        <v>43677</v>
      </c>
      <c r="AM195" s="57"/>
      <c r="AN195" s="30"/>
      <c r="AO195" s="57"/>
      <c r="AP195" s="30"/>
      <c r="AQ195" s="57"/>
      <c r="AR195" s="30"/>
      <c r="AS195" s="30"/>
      <c r="AT195" s="30" t="s">
        <v>345</v>
      </c>
      <c r="AU195" s="30">
        <v>2015</v>
      </c>
      <c r="AV195" s="30" t="s">
        <v>251</v>
      </c>
      <c r="AW195" s="30"/>
      <c r="AX195" s="30"/>
      <c r="AY195" s="30"/>
      <c r="AZ195" s="30"/>
      <c r="BA195" s="30"/>
      <c r="BB195" s="22" t="str">
        <f t="shared" si="66"/>
        <v xml:space="preserve">Bác sĩ Y đa khoa </v>
      </c>
      <c r="BC195" s="22" t="str">
        <f t="shared" si="67"/>
        <v>BS.ĐH</v>
      </c>
      <c r="BD195" s="22" t="s">
        <v>141</v>
      </c>
      <c r="BE195" s="30"/>
      <c r="BF195" s="57"/>
      <c r="BG195" s="30"/>
      <c r="BH195" s="30"/>
      <c r="BI195" s="30"/>
      <c r="BJ195" s="30"/>
      <c r="BK195" s="30"/>
      <c r="BL195" s="30"/>
      <c r="BM195" s="30"/>
      <c r="BN195" s="30"/>
      <c r="BO195" s="58"/>
      <c r="BP195" s="22"/>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c r="FS195"/>
      <c r="FT195"/>
      <c r="FU195"/>
      <c r="FV195"/>
      <c r="FW195"/>
      <c r="FX195"/>
      <c r="FY195"/>
      <c r="FZ195"/>
      <c r="GA195"/>
      <c r="GB195"/>
      <c r="GC195"/>
      <c r="GD195"/>
      <c r="GE195"/>
      <c r="GF195"/>
      <c r="GG195"/>
      <c r="GH195"/>
      <c r="GI195"/>
      <c r="GJ195"/>
      <c r="GK195"/>
      <c r="GL195"/>
      <c r="GM195"/>
      <c r="GN195"/>
      <c r="GO195"/>
      <c r="GP195"/>
      <c r="GQ195"/>
      <c r="GR195"/>
      <c r="GS195"/>
      <c r="GT195"/>
      <c r="GU195"/>
      <c r="GV195"/>
      <c r="GW195"/>
      <c r="GX195"/>
      <c r="GY195"/>
      <c r="GZ195"/>
      <c r="HA195"/>
      <c r="HB195"/>
      <c r="HC195"/>
      <c r="HD195"/>
      <c r="HE195"/>
      <c r="HF195"/>
      <c r="HG195"/>
      <c r="HH195"/>
      <c r="HI195"/>
      <c r="HJ195"/>
      <c r="HK195"/>
      <c r="HL195"/>
      <c r="HM195"/>
      <c r="HN195"/>
      <c r="HO195"/>
      <c r="HP195"/>
      <c r="HQ195"/>
      <c r="HR195"/>
      <c r="HS195"/>
      <c r="HT195"/>
      <c r="HU195"/>
      <c r="HV195"/>
      <c r="HW195"/>
      <c r="HX195"/>
      <c r="HY195"/>
      <c r="HZ195"/>
      <c r="IA195"/>
      <c r="IB195"/>
      <c r="IC195"/>
      <c r="ID195"/>
      <c r="IE195"/>
      <c r="IF195"/>
      <c r="IG195"/>
      <c r="IH195"/>
      <c r="II195"/>
      <c r="IJ195"/>
      <c r="IK195"/>
      <c r="IL195"/>
      <c r="IM195"/>
      <c r="IN195"/>
    </row>
    <row r="196" spans="1:248" s="79" customFormat="1" ht="23.25" customHeight="1">
      <c r="A196" s="14">
        <f t="shared" si="48"/>
        <v>193</v>
      </c>
      <c r="B196" s="16">
        <v>12</v>
      </c>
      <c r="C196" s="175" t="s">
        <v>1999</v>
      </c>
      <c r="D196" s="16">
        <v>21</v>
      </c>
      <c r="E196" s="16">
        <v>7</v>
      </c>
      <c r="F196" s="16">
        <v>1985</v>
      </c>
      <c r="G196" s="16">
        <f t="shared" si="65"/>
        <v>33</v>
      </c>
      <c r="H196" s="22">
        <v>1</v>
      </c>
      <c r="I196" s="40" t="s">
        <v>2000</v>
      </c>
      <c r="J196" s="40" t="s">
        <v>2001</v>
      </c>
      <c r="K196" s="16">
        <v>18</v>
      </c>
      <c r="L196" s="16">
        <v>11</v>
      </c>
      <c r="M196" s="16">
        <v>2009</v>
      </c>
      <c r="N196" s="22" t="s">
        <v>474</v>
      </c>
      <c r="O196" s="22" t="s">
        <v>2002</v>
      </c>
      <c r="P196" s="22" t="str">
        <f>N196</f>
        <v xml:space="preserve">Tp.HCM </v>
      </c>
      <c r="Q196" s="152" t="s">
        <v>2003</v>
      </c>
      <c r="R196" s="22" t="s">
        <v>2004</v>
      </c>
      <c r="S196" s="22" t="s">
        <v>270</v>
      </c>
      <c r="T196" s="22" t="s">
        <v>152</v>
      </c>
      <c r="U196" s="80"/>
      <c r="V196" s="45">
        <v>43381</v>
      </c>
      <c r="W196" s="33" t="s">
        <v>344</v>
      </c>
      <c r="X196" s="37"/>
      <c r="Y196" s="21"/>
      <c r="Z196" s="44"/>
      <c r="AA196" s="44"/>
      <c r="AB196" s="44"/>
      <c r="AC196" s="44"/>
      <c r="AD196" s="44"/>
      <c r="AE196" s="37"/>
      <c r="AF196" s="45">
        <v>43381</v>
      </c>
      <c r="AG196" s="33"/>
      <c r="AH196" s="33"/>
      <c r="AI196" s="33"/>
      <c r="AJ196" s="33"/>
      <c r="AK196" s="45">
        <v>43442</v>
      </c>
      <c r="AL196" s="45"/>
      <c r="AM196" s="33"/>
      <c r="AN196" s="33"/>
      <c r="AO196" s="33"/>
      <c r="AP196" s="33"/>
      <c r="AQ196" s="33"/>
      <c r="AR196" s="33"/>
      <c r="AS196" s="33"/>
      <c r="AT196" s="33" t="s">
        <v>239</v>
      </c>
      <c r="AU196" s="33">
        <v>2017</v>
      </c>
      <c r="AV196" s="22" t="s">
        <v>262</v>
      </c>
      <c r="AW196" s="33" t="s">
        <v>2005</v>
      </c>
      <c r="AX196" s="33" t="s">
        <v>104</v>
      </c>
      <c r="AY196" s="33" t="s">
        <v>104</v>
      </c>
      <c r="AZ196" s="33"/>
      <c r="BA196" s="33"/>
      <c r="BB196" s="33" t="str">
        <f t="shared" si="66"/>
        <v>Bác sĩ chuyên khoa cấp I - Ngoại tiết niệu</v>
      </c>
      <c r="BC196" s="22" t="str">
        <f t="shared" si="67"/>
        <v>CKI</v>
      </c>
      <c r="BD196" s="22" t="s">
        <v>158</v>
      </c>
      <c r="BE196" s="33" t="s">
        <v>2006</v>
      </c>
      <c r="BF196" s="45">
        <v>41684</v>
      </c>
      <c r="BG196" s="33" t="s">
        <v>84</v>
      </c>
      <c r="BH196" s="33" t="s">
        <v>160</v>
      </c>
      <c r="BI196" s="30" t="s">
        <v>1534</v>
      </c>
      <c r="BJ196" s="33"/>
      <c r="BK196" s="33"/>
      <c r="BL196" s="33"/>
      <c r="BM196" s="33"/>
      <c r="BN196" s="33"/>
      <c r="BO196" s="47"/>
      <c r="BP196" s="33"/>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c r="FS196"/>
      <c r="FT196"/>
      <c r="FU196"/>
      <c r="FV196"/>
      <c r="FW196"/>
      <c r="FX196"/>
      <c r="FY196"/>
      <c r="FZ196"/>
      <c r="GA196"/>
      <c r="GB196"/>
      <c r="GC196"/>
      <c r="GD196"/>
      <c r="GE196"/>
      <c r="GF196"/>
      <c r="GG196"/>
      <c r="GH196"/>
      <c r="GI196"/>
      <c r="GJ196"/>
      <c r="GK196"/>
      <c r="GL196"/>
      <c r="GM196"/>
      <c r="GN196"/>
      <c r="GO196"/>
      <c r="GP196"/>
      <c r="GQ196"/>
      <c r="GR196"/>
      <c r="GS196"/>
      <c r="GT196"/>
      <c r="GU196"/>
      <c r="GV196"/>
      <c r="GW196"/>
      <c r="GX196"/>
      <c r="GY196"/>
      <c r="GZ196"/>
      <c r="HA196"/>
      <c r="HB196"/>
      <c r="HC196"/>
      <c r="HD196"/>
      <c r="HE196"/>
      <c r="HF196"/>
      <c r="HG196"/>
      <c r="HH196"/>
      <c r="HI196"/>
      <c r="HJ196"/>
      <c r="HK196"/>
      <c r="HL196"/>
      <c r="HM196"/>
      <c r="HN196"/>
      <c r="HO196"/>
      <c r="HP196"/>
      <c r="HQ196"/>
      <c r="HR196"/>
      <c r="HS196"/>
      <c r="HT196"/>
      <c r="HU196"/>
      <c r="HV196"/>
      <c r="HW196"/>
      <c r="HX196"/>
      <c r="HY196"/>
      <c r="HZ196"/>
      <c r="IA196"/>
      <c r="IB196"/>
      <c r="IC196"/>
      <c r="ID196"/>
      <c r="IE196"/>
      <c r="IF196"/>
      <c r="IG196"/>
      <c r="IH196"/>
      <c r="II196"/>
      <c r="IJ196"/>
      <c r="IK196"/>
      <c r="IL196"/>
      <c r="IM196"/>
      <c r="IN196"/>
    </row>
    <row r="197" spans="1:248" s="79" customFormat="1" ht="23.25" customHeight="1">
      <c r="A197" s="14">
        <f t="shared" ref="A197:A260" si="68">+A196+1</f>
        <v>194</v>
      </c>
      <c r="B197" s="16">
        <v>13</v>
      </c>
      <c r="C197" s="175" t="s">
        <v>2007</v>
      </c>
      <c r="D197" s="16">
        <v>7</v>
      </c>
      <c r="E197" s="16">
        <v>6</v>
      </c>
      <c r="F197" s="16">
        <v>1987</v>
      </c>
      <c r="G197" s="16">
        <f t="shared" si="65"/>
        <v>31</v>
      </c>
      <c r="H197" s="22">
        <v>1</v>
      </c>
      <c r="I197" s="40" t="s">
        <v>2008</v>
      </c>
      <c r="J197" s="40" t="s">
        <v>2009</v>
      </c>
      <c r="K197" s="16">
        <v>4</v>
      </c>
      <c r="L197" s="16">
        <v>8</v>
      </c>
      <c r="M197" s="16">
        <v>2017</v>
      </c>
      <c r="N197" s="22" t="s">
        <v>474</v>
      </c>
      <c r="O197" s="22" t="s">
        <v>2010</v>
      </c>
      <c r="P197" s="22" t="str">
        <f>N197</f>
        <v xml:space="preserve">Tp.HCM </v>
      </c>
      <c r="Q197" s="152" t="s">
        <v>2003</v>
      </c>
      <c r="R197" s="22" t="s">
        <v>261</v>
      </c>
      <c r="S197" s="22" t="s">
        <v>270</v>
      </c>
      <c r="T197" s="22" t="s">
        <v>168</v>
      </c>
      <c r="U197" s="80"/>
      <c r="V197" s="45">
        <v>43388</v>
      </c>
      <c r="W197" s="33" t="s">
        <v>344</v>
      </c>
      <c r="X197" s="37"/>
      <c r="Y197" s="21"/>
      <c r="Z197" s="44"/>
      <c r="AA197" s="44"/>
      <c r="AB197" s="44"/>
      <c r="AC197" s="44"/>
      <c r="AD197" s="44"/>
      <c r="AE197" s="37"/>
      <c r="AF197" s="45">
        <v>43388</v>
      </c>
      <c r="AG197" s="33"/>
      <c r="AH197" s="33"/>
      <c r="AI197" s="33"/>
      <c r="AJ197" s="33"/>
      <c r="AK197" s="45">
        <v>43449</v>
      </c>
      <c r="AL197" s="45"/>
      <c r="AM197" s="33"/>
      <c r="AN197" s="33"/>
      <c r="AO197" s="33"/>
      <c r="AP197" s="33"/>
      <c r="AQ197" s="33"/>
      <c r="AR197" s="33"/>
      <c r="AS197" s="33"/>
      <c r="AT197" s="33" t="s">
        <v>101</v>
      </c>
      <c r="AU197" s="33">
        <v>2011</v>
      </c>
      <c r="AV197" s="22" t="s">
        <v>271</v>
      </c>
      <c r="AW197" s="33" t="s">
        <v>2011</v>
      </c>
      <c r="AX197" s="33"/>
      <c r="AY197" s="33" t="s">
        <v>138</v>
      </c>
      <c r="AZ197" s="33"/>
      <c r="BA197" s="33"/>
      <c r="BB197" s="33" t="str">
        <f t="shared" si="66"/>
        <v xml:space="preserve">Bác sĩ Y đa khoa </v>
      </c>
      <c r="BC197" s="22" t="str">
        <f t="shared" si="67"/>
        <v>BS.ĐH</v>
      </c>
      <c r="BD197" s="22" t="s">
        <v>141</v>
      </c>
      <c r="BE197" s="33" t="s">
        <v>2012</v>
      </c>
      <c r="BF197" s="45">
        <v>43311</v>
      </c>
      <c r="BG197" s="33" t="s">
        <v>1085</v>
      </c>
      <c r="BH197" s="33" t="s">
        <v>160</v>
      </c>
      <c r="BI197" s="30" t="s">
        <v>2013</v>
      </c>
      <c r="BJ197" s="33"/>
      <c r="BK197" s="33"/>
      <c r="BL197" s="33"/>
      <c r="BM197" s="33"/>
      <c r="BN197" s="33"/>
      <c r="BO197" s="47"/>
      <c r="BP197" s="33"/>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c r="FS197"/>
      <c r="FT197"/>
      <c r="FU197"/>
      <c r="FV197"/>
      <c r="FW197"/>
      <c r="FX197"/>
      <c r="FY197"/>
      <c r="FZ197"/>
      <c r="GA197"/>
      <c r="GB197"/>
      <c r="GC197"/>
      <c r="GD197"/>
      <c r="GE197"/>
      <c r="GF197"/>
      <c r="GG197"/>
      <c r="GH197"/>
      <c r="GI197"/>
      <c r="GJ197"/>
      <c r="GK197"/>
      <c r="GL197"/>
      <c r="GM197"/>
      <c r="GN197"/>
      <c r="GO197"/>
      <c r="GP197"/>
      <c r="GQ197"/>
      <c r="GR197"/>
      <c r="GS197"/>
      <c r="GT197"/>
      <c r="GU197"/>
      <c r="GV197"/>
      <c r="GW197"/>
      <c r="GX197"/>
      <c r="GY197"/>
      <c r="GZ197"/>
      <c r="HA197"/>
      <c r="HB197"/>
      <c r="HC197"/>
      <c r="HD197"/>
      <c r="HE197"/>
      <c r="HF197"/>
      <c r="HG197"/>
      <c r="HH197"/>
      <c r="HI197"/>
      <c r="HJ197"/>
      <c r="HK197"/>
      <c r="HL197"/>
      <c r="HM197"/>
      <c r="HN197"/>
      <c r="HO197"/>
      <c r="HP197"/>
      <c r="HQ197"/>
      <c r="HR197"/>
      <c r="HS197"/>
      <c r="HT197"/>
      <c r="HU197"/>
      <c r="HV197"/>
      <c r="HW197"/>
      <c r="HX197"/>
      <c r="HY197"/>
      <c r="HZ197"/>
      <c r="IA197"/>
      <c r="IB197"/>
      <c r="IC197"/>
      <c r="ID197"/>
      <c r="IE197"/>
      <c r="IF197"/>
      <c r="IG197"/>
      <c r="IH197"/>
      <c r="II197"/>
      <c r="IJ197"/>
      <c r="IK197"/>
      <c r="IL197"/>
      <c r="IM197"/>
      <c r="IN197"/>
    </row>
    <row r="198" spans="1:248" ht="25.5" customHeight="1">
      <c r="A198" s="14">
        <f t="shared" si="68"/>
        <v>195</v>
      </c>
      <c r="B198" s="16">
        <v>14</v>
      </c>
      <c r="C198" s="206" t="s">
        <v>2014</v>
      </c>
      <c r="D198" s="14">
        <v>17</v>
      </c>
      <c r="E198" s="14">
        <v>10</v>
      </c>
      <c r="F198" s="14">
        <v>1972</v>
      </c>
      <c r="G198" s="16">
        <f t="shared" si="65"/>
        <v>46</v>
      </c>
      <c r="H198" s="16">
        <v>1</v>
      </c>
      <c r="I198" s="17" t="s">
        <v>2015</v>
      </c>
      <c r="J198" s="17" t="s">
        <v>2016</v>
      </c>
      <c r="K198" s="14">
        <v>6</v>
      </c>
      <c r="L198" s="14">
        <v>9</v>
      </c>
      <c r="M198" s="14">
        <v>2013</v>
      </c>
      <c r="N198" s="14" t="s">
        <v>311</v>
      </c>
      <c r="O198" s="14" t="s">
        <v>2017</v>
      </c>
      <c r="P198" s="14" t="s">
        <v>70</v>
      </c>
      <c r="Q198" s="150" t="s">
        <v>1932</v>
      </c>
      <c r="R198" s="28" t="s">
        <v>769</v>
      </c>
      <c r="S198" s="14" t="s">
        <v>280</v>
      </c>
      <c r="T198" s="14" t="s">
        <v>131</v>
      </c>
      <c r="U198" s="14">
        <v>120</v>
      </c>
      <c r="V198" s="25" t="s">
        <v>281</v>
      </c>
      <c r="W198" s="14" t="s">
        <v>77</v>
      </c>
      <c r="X198" s="20" t="e">
        <f>SUM(#REF!)</f>
        <v>#REF!</v>
      </c>
      <c r="Y198" s="21" t="e">
        <f>#REF!-X198</f>
        <v>#REF!</v>
      </c>
      <c r="Z198" s="21">
        <v>2000000</v>
      </c>
      <c r="AA198" s="21" t="e">
        <f t="shared" ref="AA198:AA199" si="69">Y198-Z198-AB198-AC198-AD198</f>
        <v>#REF!</v>
      </c>
      <c r="AB198" s="21"/>
      <c r="AC198" s="21"/>
      <c r="AD198" s="21"/>
      <c r="AE198" s="20" t="e">
        <f t="shared" ref="AE198:AE210" si="70">X198+Y198</f>
        <v>#REF!</v>
      </c>
      <c r="AF198" s="19" t="s">
        <v>281</v>
      </c>
      <c r="AG198" s="19"/>
      <c r="AH198" s="19">
        <v>42110</v>
      </c>
      <c r="AI198" s="19">
        <v>42370</v>
      </c>
      <c r="AJ198" s="19"/>
      <c r="AK198" s="19">
        <v>43101</v>
      </c>
      <c r="AL198" s="29" t="s">
        <v>78</v>
      </c>
      <c r="AM198" s="19"/>
      <c r="AN198" s="17" t="s">
        <v>2018</v>
      </c>
      <c r="AO198" s="19">
        <v>41821</v>
      </c>
      <c r="AP198" s="14" t="s">
        <v>80</v>
      </c>
      <c r="AQ198" s="19">
        <v>41821</v>
      </c>
      <c r="AR198" s="14"/>
      <c r="AS198" s="17"/>
      <c r="AT198" s="18" t="s">
        <v>101</v>
      </c>
      <c r="AU198" s="18">
        <v>2018</v>
      </c>
      <c r="AV198" s="18" t="s">
        <v>890</v>
      </c>
      <c r="AW198" s="28" t="s">
        <v>2019</v>
      </c>
      <c r="AX198" s="30"/>
      <c r="AY198" s="30"/>
      <c r="AZ198" s="18" t="s">
        <v>2020</v>
      </c>
      <c r="BA198" s="18" t="s">
        <v>2021</v>
      </c>
      <c r="BB198" s="22" t="str">
        <f t="shared" si="66"/>
        <v xml:space="preserve">Cử nhân điều dưỡng </v>
      </c>
      <c r="BC198" s="22" t="str">
        <f t="shared" si="67"/>
        <v>ĐH</v>
      </c>
      <c r="BD198" s="22" t="s">
        <v>287</v>
      </c>
      <c r="BE198" s="27" t="s">
        <v>2022</v>
      </c>
      <c r="BF198" s="27" t="s">
        <v>2023</v>
      </c>
      <c r="BG198" s="18" t="s">
        <v>84</v>
      </c>
      <c r="BH198" s="18" t="s">
        <v>85</v>
      </c>
      <c r="BI198" s="18" t="s">
        <v>289</v>
      </c>
      <c r="BJ198" s="14"/>
      <c r="BK198" s="14"/>
      <c r="BL198" s="14"/>
      <c r="BM198" s="14" t="s">
        <v>80</v>
      </c>
      <c r="BN198" s="22" t="s">
        <v>763</v>
      </c>
      <c r="BO198" s="23"/>
      <c r="BP198" s="24"/>
    </row>
    <row r="199" spans="1:248" ht="26.25" customHeight="1">
      <c r="A199" s="14">
        <f t="shared" si="68"/>
        <v>196</v>
      </c>
      <c r="B199" s="14">
        <v>1</v>
      </c>
      <c r="C199" s="206" t="s">
        <v>2027</v>
      </c>
      <c r="D199" s="14">
        <v>2</v>
      </c>
      <c r="E199" s="14">
        <v>4</v>
      </c>
      <c r="F199" s="14">
        <v>1961</v>
      </c>
      <c r="G199" s="16">
        <f t="shared" ref="G199:G213" si="71">$G$2-F199</f>
        <v>57</v>
      </c>
      <c r="H199" s="16">
        <v>1</v>
      </c>
      <c r="I199" s="17" t="s">
        <v>2028</v>
      </c>
      <c r="J199" s="14">
        <v>25173859</v>
      </c>
      <c r="K199" s="14">
        <v>12</v>
      </c>
      <c r="L199" s="14">
        <v>9</v>
      </c>
      <c r="M199" s="14">
        <v>2009</v>
      </c>
      <c r="N199" s="14" t="s">
        <v>70</v>
      </c>
      <c r="O199" s="14" t="s">
        <v>2029</v>
      </c>
      <c r="P199" s="14" t="s">
        <v>70</v>
      </c>
      <c r="Q199" s="251" t="s">
        <v>2030</v>
      </c>
      <c r="R199" s="28" t="s">
        <v>2031</v>
      </c>
      <c r="S199" s="14" t="s">
        <v>2032</v>
      </c>
      <c r="T199" s="14" t="s">
        <v>97</v>
      </c>
      <c r="U199" s="14" t="s">
        <v>1051</v>
      </c>
      <c r="V199" s="19" t="s">
        <v>281</v>
      </c>
      <c r="W199" s="14" t="s">
        <v>77</v>
      </c>
      <c r="X199" s="20" t="e">
        <f>SUM(#REF!)</f>
        <v>#REF!</v>
      </c>
      <c r="Y199" s="21" t="e">
        <f>#REF!-X199</f>
        <v>#REF!</v>
      </c>
      <c r="Z199" s="21">
        <v>3000000</v>
      </c>
      <c r="AA199" s="21" t="e">
        <f t="shared" si="69"/>
        <v>#REF!</v>
      </c>
      <c r="AB199" s="21">
        <v>3000000</v>
      </c>
      <c r="AC199" s="21">
        <v>3000000</v>
      </c>
      <c r="AD199" s="21">
        <v>730000</v>
      </c>
      <c r="AE199" s="20" t="e">
        <f t="shared" si="70"/>
        <v>#REF!</v>
      </c>
      <c r="AF199" s="19" t="s">
        <v>281</v>
      </c>
      <c r="AG199" s="19"/>
      <c r="AH199" s="19"/>
      <c r="AI199" s="19">
        <v>42370</v>
      </c>
      <c r="AJ199" s="19" t="s">
        <v>77</v>
      </c>
      <c r="AK199" s="29">
        <v>43101</v>
      </c>
      <c r="AL199" s="29" t="s">
        <v>78</v>
      </c>
      <c r="AM199" s="19"/>
      <c r="AN199" s="17" t="s">
        <v>2033</v>
      </c>
      <c r="AO199" s="19">
        <v>41913</v>
      </c>
      <c r="AP199" s="14" t="s">
        <v>80</v>
      </c>
      <c r="AQ199" s="19">
        <v>42095</v>
      </c>
      <c r="AR199" s="14"/>
      <c r="AS199" s="17"/>
      <c r="AT199" s="18"/>
      <c r="AU199" s="18"/>
      <c r="AV199" s="18" t="s">
        <v>1858</v>
      </c>
      <c r="AW199" s="28" t="s">
        <v>1064</v>
      </c>
      <c r="AX199" s="33"/>
      <c r="AY199" s="33"/>
      <c r="AZ199" s="18" t="s">
        <v>1065</v>
      </c>
      <c r="BA199" s="18" t="s">
        <v>547</v>
      </c>
      <c r="BB199" s="22" t="str">
        <f t="shared" si="66"/>
        <v>Bác sĩ chuyên khoa cấp II - Chấn thương chỉnh hình</v>
      </c>
      <c r="BC199" s="22" t="str">
        <f t="shared" si="67"/>
        <v>CKII</v>
      </c>
      <c r="BD199" s="18" t="s">
        <v>107</v>
      </c>
      <c r="BE199" s="18" t="s">
        <v>2034</v>
      </c>
      <c r="BF199" s="19">
        <v>41680</v>
      </c>
      <c r="BG199" s="18" t="s">
        <v>84</v>
      </c>
      <c r="BH199" s="18" t="s">
        <v>85</v>
      </c>
      <c r="BI199" s="18" t="s">
        <v>2035</v>
      </c>
      <c r="BJ199" s="14"/>
      <c r="BK199" s="14" t="s">
        <v>88</v>
      </c>
      <c r="BL199" s="14"/>
      <c r="BM199" s="14"/>
      <c r="BN199" s="22" t="s">
        <v>763</v>
      </c>
      <c r="BO199" s="23"/>
      <c r="BP199" s="30" t="s">
        <v>145</v>
      </c>
    </row>
    <row r="200" spans="1:248" s="38" customFormat="1" ht="32.25" customHeight="1">
      <c r="A200" s="14">
        <f t="shared" si="68"/>
        <v>197</v>
      </c>
      <c r="B200" s="16">
        <v>2</v>
      </c>
      <c r="C200" s="175" t="s">
        <v>2036</v>
      </c>
      <c r="D200" s="22">
        <v>4</v>
      </c>
      <c r="E200" s="22">
        <v>12</v>
      </c>
      <c r="F200" s="22">
        <v>1956</v>
      </c>
      <c r="G200" s="16">
        <f t="shared" si="71"/>
        <v>62</v>
      </c>
      <c r="H200" s="16">
        <v>1</v>
      </c>
      <c r="I200" s="35" t="s">
        <v>2037</v>
      </c>
      <c r="J200" s="35" t="s">
        <v>2038</v>
      </c>
      <c r="K200" s="22">
        <v>15</v>
      </c>
      <c r="L200" s="22">
        <v>8</v>
      </c>
      <c r="M200" s="22">
        <v>2011</v>
      </c>
      <c r="N200" s="22" t="s">
        <v>474</v>
      </c>
      <c r="O200" s="22" t="s">
        <v>2039</v>
      </c>
      <c r="P200" s="22" t="s">
        <v>474</v>
      </c>
      <c r="Q200" s="152" t="s">
        <v>2030</v>
      </c>
      <c r="R200" s="22" t="s">
        <v>2031</v>
      </c>
      <c r="S200" s="16" t="s">
        <v>151</v>
      </c>
      <c r="T200" s="1" t="s">
        <v>97</v>
      </c>
      <c r="U200" s="16">
        <v>2</v>
      </c>
      <c r="V200" s="29">
        <v>42744</v>
      </c>
      <c r="W200" s="16" t="s">
        <v>197</v>
      </c>
      <c r="X200" s="20" t="e">
        <f>SUM(#REF!)</f>
        <v>#REF!</v>
      </c>
      <c r="Y200" s="21" t="e">
        <f>#REF!-X200</f>
        <v>#REF!</v>
      </c>
      <c r="Z200" s="37"/>
      <c r="AA200" s="37"/>
      <c r="AB200" s="37"/>
      <c r="AC200" s="37"/>
      <c r="AD200" s="37"/>
      <c r="AE200" s="20" t="e">
        <f t="shared" si="70"/>
        <v>#REF!</v>
      </c>
      <c r="AF200" s="29">
        <v>42750</v>
      </c>
      <c r="AG200" s="29"/>
      <c r="AH200" s="29"/>
      <c r="AI200" s="29"/>
      <c r="AJ200" s="29">
        <v>42809</v>
      </c>
      <c r="AK200" s="29">
        <v>43174</v>
      </c>
      <c r="AL200" s="29"/>
      <c r="AM200" s="29">
        <v>43905</v>
      </c>
      <c r="AN200" s="16"/>
      <c r="AO200" s="29"/>
      <c r="AP200" s="16"/>
      <c r="AQ200" s="29"/>
      <c r="AR200" s="16"/>
      <c r="AS200" s="16"/>
      <c r="AT200" s="22"/>
      <c r="AU200" s="22">
        <v>2003</v>
      </c>
      <c r="AV200" s="22" t="s">
        <v>2040</v>
      </c>
      <c r="AW200" s="33"/>
      <c r="AX200" s="28" t="s">
        <v>226</v>
      </c>
      <c r="AY200" s="28"/>
      <c r="AZ200" s="22"/>
      <c r="BA200" s="22"/>
      <c r="BB200" s="22" t="str">
        <f t="shared" si="66"/>
        <v>Bác sĩ chuyên khoa cấp II - Chấn thương chỉnh hình</v>
      </c>
      <c r="BC200" s="22" t="str">
        <f t="shared" si="67"/>
        <v>CKII</v>
      </c>
      <c r="BD200" s="22" t="s">
        <v>107</v>
      </c>
      <c r="BE200" s="35" t="s">
        <v>2041</v>
      </c>
      <c r="BF200" s="29">
        <v>41547</v>
      </c>
      <c r="BG200" s="22" t="s">
        <v>84</v>
      </c>
      <c r="BH200" s="22" t="s">
        <v>160</v>
      </c>
      <c r="BI200" s="22" t="s">
        <v>2042</v>
      </c>
      <c r="BJ200" s="16"/>
      <c r="BK200" s="16"/>
      <c r="BL200" s="16"/>
      <c r="BM200" s="16"/>
      <c r="BN200" s="22" t="s">
        <v>312</v>
      </c>
      <c r="BO200" s="36" t="s">
        <v>216</v>
      </c>
      <c r="BP200" s="30" t="s">
        <v>145</v>
      </c>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c r="FS200"/>
      <c r="FT200"/>
      <c r="FU200"/>
      <c r="FV200"/>
      <c r="FW200"/>
      <c r="FX200"/>
      <c r="FY200"/>
      <c r="FZ200"/>
      <c r="GA200"/>
      <c r="GB200"/>
      <c r="GC200"/>
      <c r="GD200"/>
      <c r="GE200"/>
      <c r="GF200"/>
      <c r="GG200"/>
      <c r="GH200"/>
      <c r="GI200"/>
      <c r="GJ200"/>
      <c r="GK200"/>
      <c r="GL200"/>
      <c r="GM200"/>
      <c r="GN200"/>
      <c r="GO200"/>
      <c r="GP200"/>
      <c r="GQ200"/>
      <c r="GR200"/>
      <c r="GS200"/>
      <c r="GT200"/>
      <c r="GU200"/>
      <c r="GV200"/>
      <c r="GW200"/>
      <c r="GX200"/>
      <c r="GY200"/>
      <c r="GZ200"/>
      <c r="HA200"/>
      <c r="HB200"/>
      <c r="HC200"/>
      <c r="HD200"/>
      <c r="HE200"/>
      <c r="HF200"/>
      <c r="HG200"/>
      <c r="HH200"/>
      <c r="HI200"/>
      <c r="HJ200"/>
      <c r="HK200"/>
      <c r="HL200"/>
      <c r="HM200"/>
      <c r="HN200"/>
      <c r="HO200"/>
      <c r="HP200"/>
      <c r="HQ200"/>
      <c r="HR200"/>
      <c r="HS200"/>
      <c r="HT200"/>
      <c r="HU200"/>
      <c r="HV200"/>
      <c r="HW200"/>
      <c r="HX200"/>
      <c r="HY200"/>
      <c r="HZ200"/>
      <c r="IA200"/>
      <c r="IB200"/>
      <c r="IC200"/>
      <c r="ID200"/>
      <c r="IE200"/>
      <c r="IF200"/>
      <c r="IG200"/>
      <c r="IH200"/>
      <c r="II200"/>
      <c r="IJ200"/>
      <c r="IK200"/>
      <c r="IL200"/>
      <c r="IM200"/>
      <c r="IN200"/>
    </row>
    <row r="201" spans="1:248" ht="32.25" customHeight="1">
      <c r="A201" s="14">
        <f t="shared" si="68"/>
        <v>198</v>
      </c>
      <c r="B201" s="16">
        <v>3</v>
      </c>
      <c r="C201" s="136" t="s">
        <v>2043</v>
      </c>
      <c r="D201" s="16">
        <v>1</v>
      </c>
      <c r="E201" s="16">
        <v>1</v>
      </c>
      <c r="F201" s="16">
        <v>1983</v>
      </c>
      <c r="G201" s="16">
        <f t="shared" si="71"/>
        <v>35</v>
      </c>
      <c r="H201" s="16">
        <v>1</v>
      </c>
      <c r="I201" s="16" t="s">
        <v>2044</v>
      </c>
      <c r="J201" s="16" t="s">
        <v>2045</v>
      </c>
      <c r="K201" s="16">
        <v>27</v>
      </c>
      <c r="L201" s="16">
        <v>5</v>
      </c>
      <c r="M201" s="16">
        <v>2011</v>
      </c>
      <c r="N201" s="16" t="s">
        <v>698</v>
      </c>
      <c r="O201" s="16" t="s">
        <v>2046</v>
      </c>
      <c r="P201" s="16" t="s">
        <v>698</v>
      </c>
      <c r="Q201" s="152" t="s">
        <v>2030</v>
      </c>
      <c r="R201" s="33" t="s">
        <v>2047</v>
      </c>
      <c r="S201" s="16" t="s">
        <v>151</v>
      </c>
      <c r="T201" s="22" t="s">
        <v>152</v>
      </c>
      <c r="U201" s="16" t="s">
        <v>2048</v>
      </c>
      <c r="V201" s="29">
        <v>41744</v>
      </c>
      <c r="W201" s="16" t="s">
        <v>77</v>
      </c>
      <c r="X201" s="20" t="e">
        <f>SUM(#REF!)</f>
        <v>#REF!</v>
      </c>
      <c r="Y201" s="21" t="e">
        <f>#REF!-X201</f>
        <v>#REF!</v>
      </c>
      <c r="Z201" s="21">
        <v>1600000</v>
      </c>
      <c r="AA201" s="21" t="e">
        <f>Y201-Z201-AB201-AC201-AD201</f>
        <v>#REF!</v>
      </c>
      <c r="AB201" s="21">
        <v>1600000</v>
      </c>
      <c r="AC201" s="21">
        <v>1600000</v>
      </c>
      <c r="AD201" s="21">
        <v>730000</v>
      </c>
      <c r="AE201" s="20" t="e">
        <f t="shared" si="70"/>
        <v>#REF!</v>
      </c>
      <c r="AF201" s="29" t="s">
        <v>281</v>
      </c>
      <c r="AG201" s="29"/>
      <c r="AH201" s="29"/>
      <c r="AI201" s="29">
        <v>42370</v>
      </c>
      <c r="AJ201" s="29" t="s">
        <v>77</v>
      </c>
      <c r="AK201" s="29">
        <v>43101</v>
      </c>
      <c r="AL201" s="29" t="s">
        <v>78</v>
      </c>
      <c r="AM201" s="29"/>
      <c r="AN201" s="32" t="s">
        <v>2049</v>
      </c>
      <c r="AO201" s="29">
        <v>41821</v>
      </c>
      <c r="AP201" s="16" t="s">
        <v>80</v>
      </c>
      <c r="AQ201" s="29">
        <v>41821</v>
      </c>
      <c r="AR201" s="16"/>
      <c r="AS201" s="32"/>
      <c r="AT201" s="22" t="s">
        <v>171</v>
      </c>
      <c r="AU201" s="22">
        <v>2012</v>
      </c>
      <c r="AV201" s="22" t="s">
        <v>355</v>
      </c>
      <c r="AW201" s="33" t="s">
        <v>2050</v>
      </c>
      <c r="AX201" s="117"/>
      <c r="AY201" s="117"/>
      <c r="AZ201" s="22"/>
      <c r="BA201" s="22" t="s">
        <v>547</v>
      </c>
      <c r="BB201" s="22" t="str">
        <f t="shared" si="66"/>
        <v>Bác sĩ chuyên khoa cấp I - Chấn thương chỉnh hình</v>
      </c>
      <c r="BC201" s="22" t="str">
        <f t="shared" si="67"/>
        <v>CKI</v>
      </c>
      <c r="BD201" s="22" t="s">
        <v>158</v>
      </c>
      <c r="BE201" s="22" t="s">
        <v>2051</v>
      </c>
      <c r="BF201" s="29">
        <v>41751</v>
      </c>
      <c r="BG201" s="22" t="s">
        <v>84</v>
      </c>
      <c r="BH201" s="22" t="s">
        <v>85</v>
      </c>
      <c r="BI201" s="22" t="s">
        <v>2035</v>
      </c>
      <c r="BJ201" s="16"/>
      <c r="BK201" s="16"/>
      <c r="BL201" s="16"/>
      <c r="BM201" s="16"/>
      <c r="BN201" s="22" t="s">
        <v>763</v>
      </c>
      <c r="BO201" s="36"/>
      <c r="BP201" s="30" t="s">
        <v>145</v>
      </c>
    </row>
    <row r="202" spans="1:248" ht="32.25" customHeight="1">
      <c r="A202" s="14">
        <f t="shared" si="68"/>
        <v>199</v>
      </c>
      <c r="B202" s="16">
        <v>6</v>
      </c>
      <c r="C202" s="136" t="s">
        <v>2052</v>
      </c>
      <c r="D202" s="16">
        <v>15</v>
      </c>
      <c r="E202" s="16">
        <v>11</v>
      </c>
      <c r="F202" s="16">
        <v>1987</v>
      </c>
      <c r="G202" s="16">
        <f t="shared" si="71"/>
        <v>31</v>
      </c>
      <c r="H202" s="16">
        <v>1</v>
      </c>
      <c r="I202" s="32" t="s">
        <v>2053</v>
      </c>
      <c r="J202" s="32" t="s">
        <v>2054</v>
      </c>
      <c r="K202" s="16">
        <v>6</v>
      </c>
      <c r="L202" s="16">
        <v>12</v>
      </c>
      <c r="M202" s="16">
        <v>2014</v>
      </c>
      <c r="N202" s="16" t="s">
        <v>70</v>
      </c>
      <c r="O202" s="16" t="s">
        <v>765</v>
      </c>
      <c r="P202" s="16" t="s">
        <v>70</v>
      </c>
      <c r="Q202" s="152" t="s">
        <v>2030</v>
      </c>
      <c r="R202" s="33" t="s">
        <v>2055</v>
      </c>
      <c r="S202" s="16" t="s">
        <v>151</v>
      </c>
      <c r="T202" s="16" t="s">
        <v>118</v>
      </c>
      <c r="U202" s="16" t="s">
        <v>2056</v>
      </c>
      <c r="V202" s="29">
        <v>42278</v>
      </c>
      <c r="W202" s="16" t="s">
        <v>210</v>
      </c>
      <c r="X202" s="20" t="e">
        <f>SUM(#REF!)</f>
        <v>#REF!</v>
      </c>
      <c r="Y202" s="21" t="e">
        <f>#REF!-X202</f>
        <v>#REF!</v>
      </c>
      <c r="Z202" s="21">
        <v>1600000</v>
      </c>
      <c r="AA202" s="21" t="e">
        <f>Y202-Z202-AB202-AC202-AD202</f>
        <v>#REF!</v>
      </c>
      <c r="AB202" s="21">
        <v>1600000</v>
      </c>
      <c r="AC202" s="21">
        <v>1600000</v>
      </c>
      <c r="AD202" s="21">
        <v>730000</v>
      </c>
      <c r="AE202" s="20" t="e">
        <f t="shared" si="70"/>
        <v>#REF!</v>
      </c>
      <c r="AF202" s="29">
        <v>42278</v>
      </c>
      <c r="AG202" s="29"/>
      <c r="AH202" s="29">
        <v>42338</v>
      </c>
      <c r="AI202" s="29">
        <v>42370</v>
      </c>
      <c r="AJ202" s="29">
        <v>42736</v>
      </c>
      <c r="AK202" s="29"/>
      <c r="AL202" s="29">
        <v>43466</v>
      </c>
      <c r="AM202" s="29"/>
      <c r="AN202" s="32" t="s">
        <v>2057</v>
      </c>
      <c r="AO202" s="29">
        <v>42339</v>
      </c>
      <c r="AP202" s="16" t="s">
        <v>80</v>
      </c>
      <c r="AQ202" s="29">
        <v>42461</v>
      </c>
      <c r="AR202" s="16"/>
      <c r="AS202" s="32"/>
      <c r="AT202" s="22" t="s">
        <v>101</v>
      </c>
      <c r="AU202" s="22">
        <v>2012</v>
      </c>
      <c r="AV202" s="22" t="s">
        <v>355</v>
      </c>
      <c r="AW202" s="33" t="s">
        <v>2058</v>
      </c>
      <c r="AX202" s="33" t="s">
        <v>2059</v>
      </c>
      <c r="AY202" s="33" t="s">
        <v>104</v>
      </c>
      <c r="AZ202" s="22" t="s">
        <v>2060</v>
      </c>
      <c r="BA202" s="22"/>
      <c r="BB202" s="22" t="str">
        <f t="shared" si="66"/>
        <v>Thạc sĩ, Bác sĩ Nội trú - Chấn thương chỉnh hình</v>
      </c>
      <c r="BC202" s="22" t="str">
        <f t="shared" si="67"/>
        <v>Thạc sĩ</v>
      </c>
      <c r="BD202" s="22" t="s">
        <v>122</v>
      </c>
      <c r="BE202" s="35" t="s">
        <v>2061</v>
      </c>
      <c r="BF202" s="29">
        <v>42324</v>
      </c>
      <c r="BG202" s="22" t="s">
        <v>84</v>
      </c>
      <c r="BH202" s="22" t="s">
        <v>85</v>
      </c>
      <c r="BI202" s="22" t="s">
        <v>2035</v>
      </c>
      <c r="BJ202" s="16"/>
      <c r="BK202" s="16"/>
      <c r="BL202" s="16"/>
      <c r="BM202" s="16"/>
      <c r="BN202" s="22" t="s">
        <v>763</v>
      </c>
      <c r="BO202" s="36"/>
      <c r="BP202" s="30" t="s">
        <v>145</v>
      </c>
    </row>
    <row r="203" spans="1:248" ht="30" customHeight="1">
      <c r="A203" s="14">
        <f t="shared" si="68"/>
        <v>200</v>
      </c>
      <c r="B203" s="16">
        <v>7</v>
      </c>
      <c r="C203" s="136" t="s">
        <v>2062</v>
      </c>
      <c r="D203" s="16">
        <v>10</v>
      </c>
      <c r="E203" s="16">
        <v>1</v>
      </c>
      <c r="F203" s="16">
        <v>1984</v>
      </c>
      <c r="G203" s="16">
        <f t="shared" si="71"/>
        <v>34</v>
      </c>
      <c r="H203" s="16">
        <v>1</v>
      </c>
      <c r="I203" s="32" t="s">
        <v>2063</v>
      </c>
      <c r="J203" s="32" t="s">
        <v>2064</v>
      </c>
      <c r="K203" s="16">
        <v>2</v>
      </c>
      <c r="L203" s="16">
        <v>3</v>
      </c>
      <c r="M203" s="16">
        <v>2015</v>
      </c>
      <c r="N203" s="16" t="s">
        <v>70</v>
      </c>
      <c r="O203" s="16" t="s">
        <v>2065</v>
      </c>
      <c r="P203" s="16" t="s">
        <v>70</v>
      </c>
      <c r="Q203" s="152" t="s">
        <v>2030</v>
      </c>
      <c r="R203" s="33" t="s">
        <v>2047</v>
      </c>
      <c r="S203" s="16" t="s">
        <v>151</v>
      </c>
      <c r="T203" s="22" t="s">
        <v>152</v>
      </c>
      <c r="U203" s="16" t="s">
        <v>2066</v>
      </c>
      <c r="V203" s="29">
        <v>42417</v>
      </c>
      <c r="W203" s="16" t="s">
        <v>210</v>
      </c>
      <c r="X203" s="20" t="e">
        <f>SUM(#REF!)</f>
        <v>#REF!</v>
      </c>
      <c r="Y203" s="21" t="e">
        <f>#REF!-X203</f>
        <v>#REF!</v>
      </c>
      <c r="Z203" s="21">
        <v>1600000</v>
      </c>
      <c r="AA203" s="21" t="e">
        <f>Y203-Z203-AB203-AC203-AD203</f>
        <v>#REF!</v>
      </c>
      <c r="AB203" s="21">
        <v>1600000</v>
      </c>
      <c r="AC203" s="21">
        <v>1600000</v>
      </c>
      <c r="AD203" s="21">
        <v>730000</v>
      </c>
      <c r="AE203" s="20" t="e">
        <f t="shared" si="70"/>
        <v>#REF!</v>
      </c>
      <c r="AF203" s="29">
        <v>42417</v>
      </c>
      <c r="AG203" s="22"/>
      <c r="AH203" s="22"/>
      <c r="AI203" s="29">
        <v>42490</v>
      </c>
      <c r="AJ203" s="29">
        <v>42856</v>
      </c>
      <c r="AK203" s="22"/>
      <c r="AL203" s="29">
        <v>43586</v>
      </c>
      <c r="AM203" s="29"/>
      <c r="AN203" s="32" t="s">
        <v>2067</v>
      </c>
      <c r="AO203" s="29">
        <v>42491</v>
      </c>
      <c r="AP203" s="16" t="s">
        <v>80</v>
      </c>
      <c r="AQ203" s="29">
        <v>41913</v>
      </c>
      <c r="AR203" s="16"/>
      <c r="AS203" s="32"/>
      <c r="AT203" s="22" t="s">
        <v>101</v>
      </c>
      <c r="AU203" s="22">
        <v>2013</v>
      </c>
      <c r="AV203" s="22" t="s">
        <v>355</v>
      </c>
      <c r="AW203" s="33" t="s">
        <v>2068</v>
      </c>
      <c r="AX203" s="33" t="s">
        <v>1877</v>
      </c>
      <c r="AY203" s="33"/>
      <c r="AZ203" s="22" t="s">
        <v>227</v>
      </c>
      <c r="BA203" s="22" t="s">
        <v>2069</v>
      </c>
      <c r="BB203" s="22" t="str">
        <f t="shared" si="66"/>
        <v>Bác sĩ chuyên khoa cấp I - Chấn thương chỉnh hình</v>
      </c>
      <c r="BC203" s="22" t="str">
        <f t="shared" si="67"/>
        <v>CKI</v>
      </c>
      <c r="BD203" s="22" t="s">
        <v>158</v>
      </c>
      <c r="BE203" s="35" t="s">
        <v>2070</v>
      </c>
      <c r="BF203" s="29">
        <v>41961</v>
      </c>
      <c r="BG203" s="22" t="s">
        <v>84</v>
      </c>
      <c r="BH203" s="22" t="s">
        <v>160</v>
      </c>
      <c r="BI203" s="22" t="s">
        <v>2035</v>
      </c>
      <c r="BJ203" s="16"/>
      <c r="BK203" s="16"/>
      <c r="BL203" s="16"/>
      <c r="BM203" s="16"/>
      <c r="BN203" s="22" t="s">
        <v>763</v>
      </c>
      <c r="BO203" s="36"/>
      <c r="BP203" s="30" t="s">
        <v>145</v>
      </c>
    </row>
    <row r="204" spans="1:248" ht="32.25" customHeight="1">
      <c r="A204" s="14">
        <f t="shared" si="68"/>
        <v>201</v>
      </c>
      <c r="B204" s="16">
        <v>8</v>
      </c>
      <c r="C204" s="175" t="s">
        <v>2071</v>
      </c>
      <c r="D204" s="16">
        <v>1</v>
      </c>
      <c r="E204" s="16">
        <v>11</v>
      </c>
      <c r="F204" s="16">
        <v>1988</v>
      </c>
      <c r="G204" s="16">
        <f t="shared" si="71"/>
        <v>30</v>
      </c>
      <c r="H204" s="16">
        <v>1</v>
      </c>
      <c r="I204" s="40" t="s">
        <v>2072</v>
      </c>
      <c r="J204" s="40" t="s">
        <v>2073</v>
      </c>
      <c r="K204" s="16">
        <v>21</v>
      </c>
      <c r="L204" s="16">
        <v>12</v>
      </c>
      <c r="M204" s="16">
        <v>2016</v>
      </c>
      <c r="N204" s="22" t="s">
        <v>1085</v>
      </c>
      <c r="O204" s="22" t="s">
        <v>2074</v>
      </c>
      <c r="P204" s="22" t="s">
        <v>1085</v>
      </c>
      <c r="Q204" s="152" t="s">
        <v>2030</v>
      </c>
      <c r="R204" s="33" t="s">
        <v>2075</v>
      </c>
      <c r="S204" s="16" t="s">
        <v>151</v>
      </c>
      <c r="T204" s="16" t="s">
        <v>118</v>
      </c>
      <c r="U204" s="16" t="s">
        <v>2076</v>
      </c>
      <c r="V204" s="29">
        <v>42990</v>
      </c>
      <c r="W204" s="16" t="s">
        <v>238</v>
      </c>
      <c r="X204" s="20" t="e">
        <f>SUM(#REF!)</f>
        <v>#REF!</v>
      </c>
      <c r="Y204" s="21" t="e">
        <f>#REF!-X204</f>
        <v>#REF!</v>
      </c>
      <c r="Z204" s="21">
        <v>1600000</v>
      </c>
      <c r="AA204" s="21" t="e">
        <f>Y204-Z204-AB204-AC204-AD204</f>
        <v>#REF!</v>
      </c>
      <c r="AB204" s="21">
        <v>1600000</v>
      </c>
      <c r="AC204" s="21">
        <v>1600000</v>
      </c>
      <c r="AD204" s="21">
        <v>730000</v>
      </c>
      <c r="AE204" s="20" t="e">
        <f t="shared" si="70"/>
        <v>#REF!</v>
      </c>
      <c r="AF204" s="29">
        <v>42990</v>
      </c>
      <c r="AG204" s="29"/>
      <c r="AH204" s="29"/>
      <c r="AI204" s="29"/>
      <c r="AJ204" s="29">
        <v>43051</v>
      </c>
      <c r="AK204" s="29">
        <v>43434</v>
      </c>
      <c r="AL204" s="29"/>
      <c r="AM204" s="29"/>
      <c r="AN204" s="32"/>
      <c r="AO204" s="29">
        <v>43040</v>
      </c>
      <c r="AP204" s="16"/>
      <c r="AQ204" s="29">
        <v>43040</v>
      </c>
      <c r="AR204" s="16"/>
      <c r="AS204" s="32"/>
      <c r="AT204" s="22" t="s">
        <v>239</v>
      </c>
      <c r="AU204" s="22">
        <v>2016</v>
      </c>
      <c r="AV204" s="22" t="s">
        <v>2040</v>
      </c>
      <c r="AW204" s="33"/>
      <c r="AX204" s="33" t="s">
        <v>226</v>
      </c>
      <c r="AY204" s="33"/>
      <c r="AZ204" s="22" t="s">
        <v>2077</v>
      </c>
      <c r="BA204" s="22" t="s">
        <v>2078</v>
      </c>
      <c r="BB204" s="22" t="str">
        <f t="shared" si="66"/>
        <v>Bác sĩ nội trú, Thạc sĩ, CKI - Chấn thương chỉnh hình</v>
      </c>
      <c r="BC204" s="22" t="str">
        <f t="shared" si="67"/>
        <v>Thạc sĩ</v>
      </c>
      <c r="BD204" s="22" t="s">
        <v>122</v>
      </c>
      <c r="BE204" s="35" t="s">
        <v>2079</v>
      </c>
      <c r="BF204" s="29">
        <v>42996</v>
      </c>
      <c r="BG204" s="22" t="s">
        <v>1851</v>
      </c>
      <c r="BH204" s="22" t="s">
        <v>160</v>
      </c>
      <c r="BI204" s="22" t="s">
        <v>2080</v>
      </c>
      <c r="BJ204" s="16"/>
      <c r="BK204" s="16"/>
      <c r="BL204" s="16"/>
      <c r="BM204" s="16"/>
      <c r="BN204" s="16" t="s">
        <v>316</v>
      </c>
      <c r="BO204" s="36" t="s">
        <v>216</v>
      </c>
      <c r="BP204" s="30" t="s">
        <v>145</v>
      </c>
    </row>
    <row r="205" spans="1:248" s="38" customFormat="1" ht="32.25" customHeight="1">
      <c r="A205" s="14">
        <f t="shared" si="68"/>
        <v>202</v>
      </c>
      <c r="B205" s="16">
        <v>9</v>
      </c>
      <c r="C205" s="175" t="s">
        <v>2081</v>
      </c>
      <c r="D205" s="16">
        <v>18</v>
      </c>
      <c r="E205" s="16">
        <v>9</v>
      </c>
      <c r="F205" s="16">
        <v>1985</v>
      </c>
      <c r="G205" s="16">
        <f t="shared" si="71"/>
        <v>33</v>
      </c>
      <c r="H205" s="16">
        <v>1</v>
      </c>
      <c r="I205" s="40" t="s">
        <v>2082</v>
      </c>
      <c r="J205" s="40" t="s">
        <v>2083</v>
      </c>
      <c r="K205" s="16">
        <v>11</v>
      </c>
      <c r="L205" s="16">
        <v>11</v>
      </c>
      <c r="M205" s="16">
        <v>2003</v>
      </c>
      <c r="N205" s="22" t="s">
        <v>327</v>
      </c>
      <c r="O205" s="22" t="s">
        <v>2084</v>
      </c>
      <c r="P205" s="22" t="s">
        <v>327</v>
      </c>
      <c r="Q205" s="152" t="s">
        <v>2030</v>
      </c>
      <c r="R205" s="22" t="s">
        <v>2085</v>
      </c>
      <c r="S205" s="16" t="s">
        <v>151</v>
      </c>
      <c r="T205" s="16" t="s">
        <v>118</v>
      </c>
      <c r="U205" s="16">
        <v>51</v>
      </c>
      <c r="V205" s="29">
        <v>43087</v>
      </c>
      <c r="W205" s="16" t="s">
        <v>238</v>
      </c>
      <c r="X205" s="20" t="e">
        <f>SUM(#REF!)</f>
        <v>#REF!</v>
      </c>
      <c r="Y205" s="21" t="e">
        <f>#REF!-X205</f>
        <v>#REF!</v>
      </c>
      <c r="Z205" s="21">
        <v>1600000</v>
      </c>
      <c r="AA205" s="21" t="e">
        <f>Y205-Z205-AB205-AC205-AD205</f>
        <v>#REF!</v>
      </c>
      <c r="AB205" s="21">
        <v>1600000</v>
      </c>
      <c r="AC205" s="21">
        <v>1600000</v>
      </c>
      <c r="AD205" s="21">
        <v>730000</v>
      </c>
      <c r="AE205" s="20" t="e">
        <f t="shared" si="70"/>
        <v>#REF!</v>
      </c>
      <c r="AF205" s="29">
        <v>43087</v>
      </c>
      <c r="AG205" s="29"/>
      <c r="AH205" s="29"/>
      <c r="AI205" s="29"/>
      <c r="AJ205" s="29"/>
      <c r="AK205" s="29">
        <v>43151</v>
      </c>
      <c r="AL205" s="50">
        <v>43524</v>
      </c>
      <c r="AM205" s="50"/>
      <c r="AN205" s="51"/>
      <c r="AO205" s="50">
        <v>43160</v>
      </c>
      <c r="AP205" s="52"/>
      <c r="AQ205" s="50">
        <v>43160</v>
      </c>
      <c r="AR205" s="52"/>
      <c r="AS205" s="51"/>
      <c r="AT205" s="53" t="s">
        <v>101</v>
      </c>
      <c r="AU205" s="53">
        <v>2015</v>
      </c>
      <c r="AV205" s="53" t="s">
        <v>1167</v>
      </c>
      <c r="AW205" s="54" t="s">
        <v>2086</v>
      </c>
      <c r="AX205" s="54"/>
      <c r="AY205" s="54"/>
      <c r="AZ205" s="53" t="s">
        <v>2087</v>
      </c>
      <c r="BA205" s="53" t="s">
        <v>2088</v>
      </c>
      <c r="BB205" s="53" t="str">
        <f t="shared" si="66"/>
        <v>Bác sĩ nội trú, Thạc sĩ - Ngoại khoa</v>
      </c>
      <c r="BC205" s="53" t="str">
        <f t="shared" si="67"/>
        <v>Thạc sĩ</v>
      </c>
      <c r="BD205" s="53" t="s">
        <v>122</v>
      </c>
      <c r="BE205" s="55" t="s">
        <v>2089</v>
      </c>
      <c r="BF205" s="50">
        <v>42521</v>
      </c>
      <c r="BG205" s="53" t="s">
        <v>328</v>
      </c>
      <c r="BH205" s="53" t="s">
        <v>160</v>
      </c>
      <c r="BI205" s="53" t="s">
        <v>2013</v>
      </c>
      <c r="BJ205" s="52"/>
      <c r="BK205" s="52"/>
      <c r="BL205" s="52"/>
      <c r="BM205" s="52"/>
      <c r="BN205" s="52" t="s">
        <v>316</v>
      </c>
      <c r="BO205" s="56" t="s">
        <v>216</v>
      </c>
      <c r="BP205" s="30" t="s">
        <v>145</v>
      </c>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c r="GO205"/>
      <c r="GP205"/>
      <c r="GQ205"/>
      <c r="GR205"/>
      <c r="GS205"/>
      <c r="GT205"/>
      <c r="GU205"/>
      <c r="GV205"/>
      <c r="GW205"/>
      <c r="GX205"/>
      <c r="GY205"/>
      <c r="GZ205"/>
      <c r="HA205"/>
      <c r="HB205"/>
      <c r="HC205"/>
      <c r="HD205"/>
      <c r="HE205"/>
      <c r="HF205"/>
      <c r="HG205"/>
      <c r="HH205"/>
      <c r="HI205"/>
      <c r="HJ205"/>
      <c r="HK205"/>
      <c r="HL205"/>
      <c r="HM205"/>
      <c r="HN205"/>
      <c r="HO205"/>
      <c r="HP205"/>
      <c r="HQ205"/>
      <c r="HR205"/>
      <c r="HS205"/>
      <c r="HT205"/>
      <c r="HU205"/>
      <c r="HV205"/>
      <c r="HW205"/>
      <c r="HX205"/>
      <c r="HY205"/>
      <c r="HZ205"/>
      <c r="IA205"/>
      <c r="IB205"/>
      <c r="IC205"/>
      <c r="ID205"/>
      <c r="IE205"/>
      <c r="IF205"/>
      <c r="IG205"/>
      <c r="IH205"/>
      <c r="II205"/>
      <c r="IJ205"/>
      <c r="IK205"/>
      <c r="IL205"/>
      <c r="IM205"/>
      <c r="IN205"/>
    </row>
    <row r="206" spans="1:248" s="87" customFormat="1" ht="24" customHeight="1">
      <c r="A206" s="14">
        <f t="shared" si="68"/>
        <v>203</v>
      </c>
      <c r="B206" s="16">
        <v>10</v>
      </c>
      <c r="C206" s="175" t="s">
        <v>2090</v>
      </c>
      <c r="D206" s="16">
        <v>16</v>
      </c>
      <c r="E206" s="16">
        <v>8</v>
      </c>
      <c r="F206" s="16">
        <v>1987</v>
      </c>
      <c r="G206" s="16">
        <f t="shared" si="71"/>
        <v>31</v>
      </c>
      <c r="H206" s="22">
        <v>1</v>
      </c>
      <c r="I206" s="40" t="s">
        <v>2091</v>
      </c>
      <c r="J206" s="40" t="s">
        <v>2092</v>
      </c>
      <c r="K206" s="16">
        <v>10</v>
      </c>
      <c r="L206" s="16">
        <v>5</v>
      </c>
      <c r="M206" s="16">
        <v>2018</v>
      </c>
      <c r="N206" s="22" t="s">
        <v>343</v>
      </c>
      <c r="O206" s="22" t="s">
        <v>2093</v>
      </c>
      <c r="P206" s="22" t="s">
        <v>343</v>
      </c>
      <c r="Q206" s="152" t="s">
        <v>2030</v>
      </c>
      <c r="R206" s="22" t="s">
        <v>851</v>
      </c>
      <c r="S206" s="22" t="s">
        <v>270</v>
      </c>
      <c r="T206" s="16" t="s">
        <v>168</v>
      </c>
      <c r="U206" s="16">
        <v>181</v>
      </c>
      <c r="V206" s="29">
        <v>43235</v>
      </c>
      <c r="W206" s="53" t="s">
        <v>238</v>
      </c>
      <c r="X206" s="20" t="e">
        <f>SUM(#REF!)</f>
        <v>#REF!</v>
      </c>
      <c r="Y206" s="21" t="e">
        <f>#REF!-X206</f>
        <v>#REF!</v>
      </c>
      <c r="Z206" s="21">
        <v>1500000</v>
      </c>
      <c r="AA206" s="21"/>
      <c r="AB206" s="21">
        <v>1500000</v>
      </c>
      <c r="AC206" s="21">
        <v>1500000</v>
      </c>
      <c r="AD206" s="21">
        <v>730000</v>
      </c>
      <c r="AE206" s="20" t="e">
        <f t="shared" si="70"/>
        <v>#REF!</v>
      </c>
      <c r="AF206" s="29">
        <v>43235</v>
      </c>
      <c r="AH206" s="29"/>
      <c r="AI206" s="22"/>
      <c r="AJ206" s="36"/>
      <c r="AK206" s="29">
        <v>43296</v>
      </c>
      <c r="AL206" s="29">
        <v>43677</v>
      </c>
      <c r="AM206" s="109"/>
      <c r="AN206" s="109"/>
      <c r="AO206" s="109"/>
      <c r="AP206" s="109"/>
      <c r="AQ206" s="109"/>
      <c r="AR206" s="109"/>
      <c r="AS206" s="109"/>
      <c r="AT206" s="109" t="s">
        <v>211</v>
      </c>
      <c r="AU206" s="109">
        <v>2012</v>
      </c>
      <c r="AV206" s="109" t="s">
        <v>1457</v>
      </c>
      <c r="AW206" s="109"/>
      <c r="AX206" s="109" t="s">
        <v>104</v>
      </c>
      <c r="AY206" s="109" t="s">
        <v>104</v>
      </c>
      <c r="AZ206" s="109" t="s">
        <v>2094</v>
      </c>
      <c r="BA206" s="109" t="s">
        <v>2095</v>
      </c>
      <c r="BB206" s="53" t="str">
        <f t="shared" si="66"/>
        <v>Bác sĩ đa khoa</v>
      </c>
      <c r="BC206" s="109" t="str">
        <f t="shared" si="67"/>
        <v>BS.ĐH</v>
      </c>
      <c r="BD206" s="22" t="s">
        <v>141</v>
      </c>
      <c r="BE206" s="109" t="s">
        <v>2096</v>
      </c>
      <c r="BF206" s="108">
        <v>42689</v>
      </c>
      <c r="BG206" s="109" t="s">
        <v>328</v>
      </c>
      <c r="BH206" s="109" t="s">
        <v>160</v>
      </c>
      <c r="BI206" s="109" t="s">
        <v>2097</v>
      </c>
      <c r="BJ206" s="109"/>
      <c r="BK206" s="109"/>
      <c r="BL206" s="109"/>
      <c r="BM206" s="109"/>
      <c r="BN206" s="52" t="s">
        <v>319</v>
      </c>
      <c r="BO206" s="144"/>
      <c r="BP206" s="30" t="s">
        <v>145</v>
      </c>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row>
    <row r="207" spans="1:248" ht="22.5" customHeight="1">
      <c r="A207" s="14">
        <f t="shared" si="68"/>
        <v>204</v>
      </c>
      <c r="B207" s="16">
        <v>11</v>
      </c>
      <c r="C207" s="175" t="s">
        <v>2098</v>
      </c>
      <c r="D207" s="16">
        <v>12</v>
      </c>
      <c r="E207" s="16">
        <v>11</v>
      </c>
      <c r="F207" s="16">
        <v>1990</v>
      </c>
      <c r="G207" s="16">
        <f t="shared" si="71"/>
        <v>28</v>
      </c>
      <c r="H207" s="22">
        <v>1</v>
      </c>
      <c r="I207" s="40" t="s">
        <v>2099</v>
      </c>
      <c r="J207" s="40" t="s">
        <v>2100</v>
      </c>
      <c r="K207" s="16">
        <v>17</v>
      </c>
      <c r="L207" s="16">
        <v>1</v>
      </c>
      <c r="M207" s="16">
        <v>2015</v>
      </c>
      <c r="N207" s="22" t="s">
        <v>335</v>
      </c>
      <c r="O207" s="22" t="s">
        <v>2101</v>
      </c>
      <c r="P207" s="22" t="s">
        <v>334</v>
      </c>
      <c r="Q207" s="152" t="s">
        <v>2102</v>
      </c>
      <c r="R207" s="22" t="s">
        <v>261</v>
      </c>
      <c r="S207" s="22" t="s">
        <v>270</v>
      </c>
      <c r="T207" s="16" t="s">
        <v>168</v>
      </c>
      <c r="U207" s="145">
        <v>292</v>
      </c>
      <c r="V207" s="29" t="s">
        <v>2103</v>
      </c>
      <c r="W207" s="53" t="s">
        <v>238</v>
      </c>
      <c r="X207" s="20" t="e">
        <f>SUM(#REF!)</f>
        <v>#REF!</v>
      </c>
      <c r="Y207" s="21" t="e">
        <f>#REF!-X207</f>
        <v>#REF!</v>
      </c>
      <c r="Z207" s="21">
        <v>1500000</v>
      </c>
      <c r="AA207" s="21"/>
      <c r="AB207" s="21">
        <v>1500000</v>
      </c>
      <c r="AC207" s="21">
        <v>1500000</v>
      </c>
      <c r="AD207" s="21">
        <v>730000</v>
      </c>
      <c r="AE207" s="20" t="e">
        <f t="shared" si="70"/>
        <v>#REF!</v>
      </c>
      <c r="AF207" s="29">
        <v>43326</v>
      </c>
      <c r="AG207" s="58"/>
      <c r="AH207" s="30"/>
      <c r="AI207" s="22"/>
      <c r="AJ207" s="36"/>
      <c r="AK207" s="29">
        <v>43387</v>
      </c>
      <c r="AL207" s="29">
        <v>43738</v>
      </c>
      <c r="AM207" s="33"/>
      <c r="AN207" s="33"/>
      <c r="AO207" s="33"/>
      <c r="AP207" s="33"/>
      <c r="AQ207" s="33"/>
      <c r="AR207" s="33"/>
      <c r="AS207" s="33"/>
      <c r="AT207" s="33" t="s">
        <v>101</v>
      </c>
      <c r="AU207" s="33">
        <v>2014</v>
      </c>
      <c r="AV207" s="33" t="s">
        <v>483</v>
      </c>
      <c r="AW207" s="33" t="s">
        <v>2104</v>
      </c>
      <c r="AX207" s="33"/>
      <c r="AY207" s="33"/>
      <c r="AZ207" s="33"/>
      <c r="BA207" s="33"/>
      <c r="BB207" s="53" t="str">
        <f t="shared" si="66"/>
        <v xml:space="preserve">Bác sĩ Y đa khoa </v>
      </c>
      <c r="BC207" s="109" t="str">
        <f t="shared" si="67"/>
        <v>BS.ĐH</v>
      </c>
      <c r="BD207" s="22" t="s">
        <v>141</v>
      </c>
      <c r="BE207" s="33" t="s">
        <v>2105</v>
      </c>
      <c r="BF207" s="45">
        <v>42636</v>
      </c>
      <c r="BG207" s="33" t="s">
        <v>2106</v>
      </c>
      <c r="BH207" s="16" t="s">
        <v>160</v>
      </c>
      <c r="BI207" s="33" t="s">
        <v>1534</v>
      </c>
      <c r="BJ207" s="33"/>
      <c r="BK207" s="33"/>
      <c r="BL207" s="33"/>
      <c r="BM207" s="33"/>
      <c r="BN207" s="33"/>
      <c r="BO207" s="47"/>
      <c r="BP207" s="30" t="s">
        <v>145</v>
      </c>
    </row>
    <row r="208" spans="1:248" ht="22.5" customHeight="1">
      <c r="A208" s="14">
        <f t="shared" si="68"/>
        <v>205</v>
      </c>
      <c r="B208" s="16">
        <v>12</v>
      </c>
      <c r="C208" s="82" t="s">
        <v>2107</v>
      </c>
      <c r="D208" s="30"/>
      <c r="E208" s="30"/>
      <c r="F208" s="30">
        <v>1990</v>
      </c>
      <c r="G208" s="16">
        <f t="shared" si="71"/>
        <v>28</v>
      </c>
      <c r="H208" s="30">
        <v>1</v>
      </c>
      <c r="I208" s="83" t="s">
        <v>2108</v>
      </c>
      <c r="J208" s="83" t="s">
        <v>2109</v>
      </c>
      <c r="K208" s="30">
        <v>8</v>
      </c>
      <c r="L208" s="30">
        <v>6</v>
      </c>
      <c r="M208" s="30">
        <v>2006</v>
      </c>
      <c r="N208" s="30" t="s">
        <v>709</v>
      </c>
      <c r="O208" s="30" t="s">
        <v>2110</v>
      </c>
      <c r="P208" s="30" t="s">
        <v>709</v>
      </c>
      <c r="Q208" s="161" t="s">
        <v>2102</v>
      </c>
      <c r="R208" s="30" t="s">
        <v>261</v>
      </c>
      <c r="S208" s="30" t="s">
        <v>270</v>
      </c>
      <c r="T208" s="16" t="s">
        <v>168</v>
      </c>
      <c r="U208" s="145">
        <v>288</v>
      </c>
      <c r="V208" s="29">
        <v>43325</v>
      </c>
      <c r="W208" s="53" t="s">
        <v>238</v>
      </c>
      <c r="X208" s="20" t="e">
        <f>SUM(#REF!)</f>
        <v>#REF!</v>
      </c>
      <c r="Y208" s="21" t="e">
        <f>#REF!-X208</f>
        <v>#REF!</v>
      </c>
      <c r="Z208" s="21">
        <v>1500000</v>
      </c>
      <c r="AA208" s="21"/>
      <c r="AB208" s="21">
        <v>1500000</v>
      </c>
      <c r="AC208" s="21">
        <v>1500000</v>
      </c>
      <c r="AD208" s="21">
        <v>730000</v>
      </c>
      <c r="AE208" s="20" t="e">
        <f t="shared" si="70"/>
        <v>#REF!</v>
      </c>
      <c r="AF208" s="29">
        <v>43325</v>
      </c>
      <c r="AG208" s="58"/>
      <c r="AH208" s="30"/>
      <c r="AI208" s="22"/>
      <c r="AJ208" s="36"/>
      <c r="AK208" s="29">
        <v>43386</v>
      </c>
      <c r="AL208" s="29">
        <v>43738</v>
      </c>
      <c r="AM208" s="33"/>
      <c r="AN208" s="33"/>
      <c r="AO208" s="33"/>
      <c r="AP208" s="33"/>
      <c r="AQ208" s="33"/>
      <c r="AR208" s="33"/>
      <c r="AS208" s="33"/>
      <c r="AT208" s="33" t="s">
        <v>101</v>
      </c>
      <c r="AU208" s="33">
        <v>2014</v>
      </c>
      <c r="AV208" s="33" t="s">
        <v>525</v>
      </c>
      <c r="AW208" s="33" t="s">
        <v>2111</v>
      </c>
      <c r="AX208" s="33" t="s">
        <v>104</v>
      </c>
      <c r="AY208" s="33" t="s">
        <v>104</v>
      </c>
      <c r="AZ208" s="33"/>
      <c r="BA208" s="33"/>
      <c r="BB208" s="53" t="str">
        <f t="shared" si="66"/>
        <v xml:space="preserve">Bác sĩ Y đa khoa </v>
      </c>
      <c r="BC208" s="109" t="str">
        <f t="shared" si="67"/>
        <v>BS.ĐH</v>
      </c>
      <c r="BD208" s="22" t="s">
        <v>141</v>
      </c>
      <c r="BE208" s="33"/>
      <c r="BF208" s="45"/>
      <c r="BG208" s="33"/>
      <c r="BH208" s="16"/>
      <c r="BI208" s="33"/>
      <c r="BJ208" s="33"/>
      <c r="BK208" s="33"/>
      <c r="BL208" s="33"/>
      <c r="BM208" s="33"/>
      <c r="BN208" s="33"/>
      <c r="BO208" s="47"/>
      <c r="BP208" s="30"/>
    </row>
    <row r="209" spans="1:248" ht="22.5" customHeight="1">
      <c r="A209" s="14">
        <f t="shared" si="68"/>
        <v>206</v>
      </c>
      <c r="B209" s="16">
        <v>13</v>
      </c>
      <c r="C209" s="82" t="s">
        <v>2112</v>
      </c>
      <c r="D209" s="30">
        <v>28</v>
      </c>
      <c r="E209" s="30">
        <v>3</v>
      </c>
      <c r="F209" s="30">
        <v>1991</v>
      </c>
      <c r="G209" s="16">
        <f t="shared" si="71"/>
        <v>27</v>
      </c>
      <c r="H209" s="30">
        <v>1</v>
      </c>
      <c r="I209" s="83" t="s">
        <v>2113</v>
      </c>
      <c r="J209" s="83" t="s">
        <v>2114</v>
      </c>
      <c r="K209" s="30">
        <v>30</v>
      </c>
      <c r="L209" s="30">
        <v>7</v>
      </c>
      <c r="M209" s="30">
        <v>2014</v>
      </c>
      <c r="N209" s="30" t="s">
        <v>336</v>
      </c>
      <c r="O209" s="30" t="s">
        <v>2115</v>
      </c>
      <c r="P209" s="30" t="s">
        <v>336</v>
      </c>
      <c r="Q209" s="161" t="s">
        <v>2102</v>
      </c>
      <c r="R209" s="30" t="s">
        <v>261</v>
      </c>
      <c r="S209" s="30" t="s">
        <v>270</v>
      </c>
      <c r="T209" s="16" t="s">
        <v>168</v>
      </c>
      <c r="U209" s="145">
        <v>289</v>
      </c>
      <c r="V209" s="29">
        <v>43325</v>
      </c>
      <c r="W209" s="53" t="s">
        <v>238</v>
      </c>
      <c r="X209" s="20" t="e">
        <f>SUM(#REF!)</f>
        <v>#REF!</v>
      </c>
      <c r="Y209" s="21" t="e">
        <f>#REF!-X209</f>
        <v>#REF!</v>
      </c>
      <c r="Z209" s="21">
        <v>1500000</v>
      </c>
      <c r="AA209" s="21"/>
      <c r="AB209" s="21">
        <v>1500000</v>
      </c>
      <c r="AC209" s="21">
        <v>1500000</v>
      </c>
      <c r="AD209" s="21">
        <v>730000</v>
      </c>
      <c r="AE209" s="20" t="e">
        <f t="shared" si="70"/>
        <v>#REF!</v>
      </c>
      <c r="AF209" s="29">
        <v>43325</v>
      </c>
      <c r="AG209" s="58"/>
      <c r="AH209" s="30"/>
      <c r="AI209" s="22"/>
      <c r="AJ209" s="36"/>
      <c r="AK209" s="29">
        <v>43386</v>
      </c>
      <c r="AL209" s="29">
        <v>43738</v>
      </c>
      <c r="AM209" s="33"/>
      <c r="AN209" s="33"/>
      <c r="AO209" s="33"/>
      <c r="AP209" s="33"/>
      <c r="AQ209" s="33"/>
      <c r="AR209" s="33"/>
      <c r="AS209" s="33"/>
      <c r="AT209" s="33" t="s">
        <v>101</v>
      </c>
      <c r="AU209" s="33">
        <v>2015</v>
      </c>
      <c r="AV209" s="33" t="s">
        <v>525</v>
      </c>
      <c r="AW209" s="33"/>
      <c r="AX209" s="33"/>
      <c r="AY209" s="33"/>
      <c r="AZ209" s="33"/>
      <c r="BA209" s="33"/>
      <c r="BB209" s="53" t="str">
        <f t="shared" si="66"/>
        <v xml:space="preserve">Bác sĩ Y đa khoa </v>
      </c>
      <c r="BC209" s="109" t="str">
        <f t="shared" si="67"/>
        <v>BS.ĐH</v>
      </c>
      <c r="BD209" s="22" t="s">
        <v>141</v>
      </c>
      <c r="BE209" s="33"/>
      <c r="BF209" s="45"/>
      <c r="BG209" s="33"/>
      <c r="BH209" s="16"/>
      <c r="BI209" s="33"/>
      <c r="BJ209" s="33"/>
      <c r="BK209" s="33"/>
      <c r="BL209" s="33"/>
      <c r="BM209" s="33"/>
      <c r="BN209" s="33"/>
      <c r="BO209" s="47"/>
      <c r="BP209" s="30"/>
    </row>
    <row r="210" spans="1:248" s="38" customFormat="1" ht="22.5" customHeight="1">
      <c r="A210" s="14">
        <f t="shared" si="68"/>
        <v>207</v>
      </c>
      <c r="B210" s="16">
        <v>14</v>
      </c>
      <c r="C210" s="82" t="s">
        <v>2116</v>
      </c>
      <c r="D210" s="30">
        <v>15</v>
      </c>
      <c r="E210" s="30">
        <v>7</v>
      </c>
      <c r="F210" s="30">
        <v>1993</v>
      </c>
      <c r="G210" s="16">
        <f t="shared" si="71"/>
        <v>25</v>
      </c>
      <c r="H210" s="30">
        <v>1</v>
      </c>
      <c r="I210" s="83" t="s">
        <v>2117</v>
      </c>
      <c r="J210" s="83">
        <v>291071601</v>
      </c>
      <c r="K210" s="30">
        <v>20</v>
      </c>
      <c r="L210" s="30">
        <v>3</v>
      </c>
      <c r="M210" s="30">
        <v>2014</v>
      </c>
      <c r="N210" s="30" t="s">
        <v>326</v>
      </c>
      <c r="O210" s="30" t="s">
        <v>2118</v>
      </c>
      <c r="P210" s="30" t="s">
        <v>326</v>
      </c>
      <c r="Q210" s="161" t="s">
        <v>2102</v>
      </c>
      <c r="R210" s="30" t="s">
        <v>261</v>
      </c>
      <c r="S210" s="58" t="s">
        <v>270</v>
      </c>
      <c r="T210" s="16" t="s">
        <v>168</v>
      </c>
      <c r="U210" s="80"/>
      <c r="V210" s="29">
        <v>43339</v>
      </c>
      <c r="W210" s="22" t="s">
        <v>344</v>
      </c>
      <c r="X210" s="20" t="e">
        <f>SUM(#REF!)</f>
        <v>#REF!</v>
      </c>
      <c r="Y210" s="21" t="e">
        <f>#REF!-X210</f>
        <v>#REF!</v>
      </c>
      <c r="Z210" s="21">
        <v>1500000</v>
      </c>
      <c r="AA210" s="21"/>
      <c r="AB210" s="21">
        <v>1500000</v>
      </c>
      <c r="AC210" s="21">
        <v>1500000</v>
      </c>
      <c r="AD210" s="21">
        <v>730000</v>
      </c>
      <c r="AE210" s="20" t="e">
        <f t="shared" si="70"/>
        <v>#REF!</v>
      </c>
      <c r="AF210" s="29">
        <v>43339</v>
      </c>
      <c r="AG210" s="33"/>
      <c r="AH210" s="33"/>
      <c r="AI210" s="22"/>
      <c r="AJ210" s="16"/>
      <c r="AK210" s="29">
        <v>43400</v>
      </c>
      <c r="AL210" s="22"/>
      <c r="AM210" s="33"/>
      <c r="AN210" s="33"/>
      <c r="AO210" s="33"/>
      <c r="AP210" s="33"/>
      <c r="AQ210" s="33"/>
      <c r="AR210" s="33"/>
      <c r="AS210" s="33"/>
      <c r="AT210" s="33" t="s">
        <v>211</v>
      </c>
      <c r="AU210" s="33">
        <v>2017</v>
      </c>
      <c r="AV210" s="33" t="s">
        <v>525</v>
      </c>
      <c r="AW210" s="33"/>
      <c r="AX210" s="33"/>
      <c r="AY210" s="33" t="s">
        <v>138</v>
      </c>
      <c r="AZ210" s="33"/>
      <c r="BA210" s="33"/>
      <c r="BB210" s="22" t="str">
        <f t="shared" si="66"/>
        <v xml:space="preserve">Bác sĩ Y đa khoa </v>
      </c>
      <c r="BC210" s="30" t="str">
        <f t="shared" si="67"/>
        <v>BS.ĐH</v>
      </c>
      <c r="BD210" s="22" t="s">
        <v>141</v>
      </c>
      <c r="BE210" s="33"/>
      <c r="BF210" s="45"/>
      <c r="BG210" s="33"/>
      <c r="BH210" s="16"/>
      <c r="BI210" s="33"/>
      <c r="BJ210" s="33"/>
      <c r="BK210" s="33"/>
      <c r="BL210" s="33"/>
      <c r="BM210" s="33"/>
      <c r="BN210" s="33"/>
      <c r="BO210" s="33"/>
      <c r="BP210" s="33"/>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row>
    <row r="211" spans="1:248" s="38" customFormat="1" ht="30.75" customHeight="1">
      <c r="A211" s="14">
        <f t="shared" si="68"/>
        <v>208</v>
      </c>
      <c r="B211" s="16">
        <v>15</v>
      </c>
      <c r="C211" s="175" t="s">
        <v>2119</v>
      </c>
      <c r="D211" s="16">
        <v>18</v>
      </c>
      <c r="E211" s="16">
        <v>12</v>
      </c>
      <c r="F211" s="16">
        <v>1976</v>
      </c>
      <c r="G211" s="16">
        <f t="shared" si="71"/>
        <v>42</v>
      </c>
      <c r="H211" s="22">
        <v>1</v>
      </c>
      <c r="I211" s="40" t="s">
        <v>2120</v>
      </c>
      <c r="J211" s="40" t="s">
        <v>2121</v>
      </c>
      <c r="K211" s="16">
        <v>9</v>
      </c>
      <c r="L211" s="16">
        <v>4</v>
      </c>
      <c r="M211" s="16">
        <v>2009</v>
      </c>
      <c r="N211" s="22" t="s">
        <v>474</v>
      </c>
      <c r="O211" s="22" t="s">
        <v>2122</v>
      </c>
      <c r="P211" s="22" t="str">
        <f>N211</f>
        <v xml:space="preserve">Tp.HCM </v>
      </c>
      <c r="Q211" s="152" t="s">
        <v>2102</v>
      </c>
      <c r="R211" s="22" t="s">
        <v>2123</v>
      </c>
      <c r="S211" s="22" t="s">
        <v>151</v>
      </c>
      <c r="T211" s="22" t="s">
        <v>152</v>
      </c>
      <c r="U211" s="16"/>
      <c r="V211" s="29">
        <v>43385</v>
      </c>
      <c r="W211" s="22" t="s">
        <v>250</v>
      </c>
      <c r="X211" s="37"/>
      <c r="Y211" s="37"/>
      <c r="Z211" s="37"/>
      <c r="AA211" s="37"/>
      <c r="AB211" s="37"/>
      <c r="AC211" s="37"/>
      <c r="AD211" s="37"/>
      <c r="AE211" s="37"/>
      <c r="AF211" s="29">
        <v>43385</v>
      </c>
      <c r="AG211" s="19"/>
      <c r="AH211" s="19"/>
      <c r="AI211" s="19"/>
      <c r="AJ211" s="19"/>
      <c r="AK211" s="29">
        <v>43446</v>
      </c>
      <c r="AL211" s="19"/>
      <c r="AM211" s="19"/>
      <c r="AN211" s="14"/>
      <c r="AO211" s="19"/>
      <c r="AP211" s="14"/>
      <c r="AQ211" s="29"/>
      <c r="AR211" s="16"/>
      <c r="AS211" s="14"/>
      <c r="AT211" s="16" t="s">
        <v>2124</v>
      </c>
      <c r="AU211" s="16">
        <v>2007</v>
      </c>
      <c r="AV211" s="16" t="s">
        <v>525</v>
      </c>
      <c r="AW211" s="16" t="s">
        <v>2125</v>
      </c>
      <c r="AX211" s="16"/>
      <c r="AY211" s="16"/>
      <c r="AZ211" s="16"/>
      <c r="BA211" s="16"/>
      <c r="BB211" s="22" t="str">
        <f t="shared" si="66"/>
        <v xml:space="preserve">Bác sĩ chuyên khoa cấp I - Chấn thương chỉnh hình </v>
      </c>
      <c r="BC211" s="16" t="str">
        <f t="shared" si="67"/>
        <v>CKI</v>
      </c>
      <c r="BD211" s="16" t="s">
        <v>158</v>
      </c>
      <c r="BE211" s="16" t="s">
        <v>2126</v>
      </c>
      <c r="BF211" s="29">
        <v>41936</v>
      </c>
      <c r="BG211" s="22" t="s">
        <v>84</v>
      </c>
      <c r="BH211" s="22" t="s">
        <v>160</v>
      </c>
      <c r="BI211" s="16" t="s">
        <v>2127</v>
      </c>
      <c r="BJ211" s="16"/>
      <c r="BK211" s="16"/>
      <c r="BL211" s="16"/>
      <c r="BM211" s="16"/>
      <c r="BN211" s="16"/>
      <c r="BO211" s="16"/>
      <c r="BP211" s="33"/>
    </row>
    <row r="212" spans="1:248" s="38" customFormat="1" ht="30.75" customHeight="1">
      <c r="A212" s="14">
        <f t="shared" si="68"/>
        <v>209</v>
      </c>
      <c r="B212" s="16"/>
      <c r="C212" s="39" t="s">
        <v>2128</v>
      </c>
      <c r="D212" s="16">
        <v>20</v>
      </c>
      <c r="E212" s="16">
        <v>9</v>
      </c>
      <c r="F212" s="16">
        <v>1985</v>
      </c>
      <c r="G212" s="16">
        <f t="shared" si="71"/>
        <v>33</v>
      </c>
      <c r="H212" s="22">
        <v>1</v>
      </c>
      <c r="I212" s="40" t="s">
        <v>2129</v>
      </c>
      <c r="J212" s="40" t="s">
        <v>2130</v>
      </c>
      <c r="K212" s="16">
        <v>5</v>
      </c>
      <c r="L212" s="16">
        <v>11</v>
      </c>
      <c r="M212" s="16">
        <v>2015</v>
      </c>
      <c r="N212" s="22" t="s">
        <v>1054</v>
      </c>
      <c r="O212" s="22" t="s">
        <v>2131</v>
      </c>
      <c r="P212" s="22" t="str">
        <f t="shared" ref="P212" si="72">N212</f>
        <v>Kiên Giang</v>
      </c>
      <c r="Q212" s="152" t="s">
        <v>2132</v>
      </c>
      <c r="R212" s="22" t="s">
        <v>2123</v>
      </c>
      <c r="S212" s="22" t="s">
        <v>270</v>
      </c>
      <c r="T212" s="22" t="s">
        <v>152</v>
      </c>
      <c r="U212" s="16"/>
      <c r="V212" s="29">
        <v>43405</v>
      </c>
      <c r="W212" s="22" t="s">
        <v>250</v>
      </c>
      <c r="X212" s="37"/>
      <c r="Y212" s="37"/>
      <c r="Z212" s="37"/>
      <c r="AA212" s="37"/>
      <c r="AB212" s="37"/>
      <c r="AC212" s="37"/>
      <c r="AD212" s="37"/>
      <c r="AE212" s="37"/>
      <c r="AF212" s="29">
        <v>43405</v>
      </c>
      <c r="AG212" s="19"/>
      <c r="AH212" s="19"/>
      <c r="AI212" s="19"/>
      <c r="AJ212" s="19"/>
      <c r="AK212" s="29">
        <v>43465</v>
      </c>
      <c r="AL212" s="19"/>
      <c r="AM212" s="19"/>
      <c r="AN212" s="14"/>
      <c r="AO212" s="19"/>
      <c r="AP212" s="14"/>
      <c r="AQ212" s="29"/>
      <c r="AR212" s="16"/>
      <c r="AS212" s="14"/>
      <c r="AT212" s="16" t="s">
        <v>171</v>
      </c>
      <c r="AU212" s="16">
        <v>2014</v>
      </c>
      <c r="AV212" s="16" t="s">
        <v>525</v>
      </c>
      <c r="AW212" s="16" t="s">
        <v>2133</v>
      </c>
      <c r="AX212" s="16"/>
      <c r="AY212" s="16"/>
      <c r="AZ212" s="16"/>
      <c r="BA212" s="16"/>
      <c r="BB212" s="22" t="str">
        <f t="shared" si="66"/>
        <v xml:space="preserve">Bác sĩ chuyên khoa cấp I - Chấn thương chỉnh hình </v>
      </c>
      <c r="BC212" s="16" t="str">
        <f t="shared" si="67"/>
        <v>CKI</v>
      </c>
      <c r="BD212" s="16" t="s">
        <v>158</v>
      </c>
      <c r="BE212" s="16" t="s">
        <v>2134</v>
      </c>
      <c r="BF212" s="29">
        <v>42656</v>
      </c>
      <c r="BG212" s="22" t="s">
        <v>84</v>
      </c>
      <c r="BH212" s="22" t="s">
        <v>160</v>
      </c>
      <c r="BI212" s="16" t="s">
        <v>2127</v>
      </c>
      <c r="BJ212" s="16"/>
      <c r="BK212" s="16"/>
      <c r="BL212" s="16"/>
      <c r="BM212" s="16"/>
      <c r="BN212" s="16"/>
      <c r="BO212" s="36"/>
      <c r="BP212" s="33"/>
    </row>
    <row r="213" spans="1:248" s="85" customFormat="1" ht="25.5">
      <c r="A213" s="14">
        <f t="shared" si="68"/>
        <v>210</v>
      </c>
      <c r="B213" s="16">
        <v>16</v>
      </c>
      <c r="C213" s="257" t="s">
        <v>2135</v>
      </c>
      <c r="D213" s="14">
        <v>22</v>
      </c>
      <c r="E213" s="14">
        <v>8</v>
      </c>
      <c r="F213" s="14">
        <v>1976</v>
      </c>
      <c r="G213" s="14">
        <f t="shared" si="71"/>
        <v>42</v>
      </c>
      <c r="H213" s="14">
        <v>0</v>
      </c>
      <c r="I213" s="100" t="s">
        <v>2136</v>
      </c>
      <c r="J213" s="100" t="s">
        <v>2137</v>
      </c>
      <c r="K213" s="14">
        <v>25</v>
      </c>
      <c r="L213" s="14">
        <v>1</v>
      </c>
      <c r="M213" s="14">
        <v>2008</v>
      </c>
      <c r="N213" s="18" t="s">
        <v>70</v>
      </c>
      <c r="O213" s="18" t="s">
        <v>2138</v>
      </c>
      <c r="P213" s="18" t="s">
        <v>70</v>
      </c>
      <c r="Q213" s="255" t="s">
        <v>2102</v>
      </c>
      <c r="R213" s="14" t="s">
        <v>769</v>
      </c>
      <c r="S213" s="14" t="s">
        <v>2139</v>
      </c>
      <c r="T213" s="14" t="s">
        <v>131</v>
      </c>
      <c r="U213" s="14">
        <v>539</v>
      </c>
      <c r="V213" s="19">
        <v>42954</v>
      </c>
      <c r="W213" s="14" t="s">
        <v>210</v>
      </c>
      <c r="X213" s="20" t="e">
        <f>SUM(#REF!)</f>
        <v>#REF!</v>
      </c>
      <c r="Y213" s="37" t="e">
        <f>#REF!-X213</f>
        <v>#REF!</v>
      </c>
      <c r="Z213" s="37">
        <v>2000000</v>
      </c>
      <c r="AA213" s="37" t="e">
        <f t="shared" ref="AA213" si="73">Y213-Z213-AB213-AC213-AD213</f>
        <v>#REF!</v>
      </c>
      <c r="AB213" s="37"/>
      <c r="AC213" s="37"/>
      <c r="AD213" s="37"/>
      <c r="AE213" s="20" t="e">
        <f t="shared" ref="AE213:AE223" si="74">X213+Y213</f>
        <v>#REF!</v>
      </c>
      <c r="AF213" s="19">
        <v>42954</v>
      </c>
      <c r="AG213" s="19"/>
      <c r="AH213" s="19"/>
      <c r="AI213" s="19"/>
      <c r="AJ213" s="19">
        <v>43015</v>
      </c>
      <c r="AK213" s="19">
        <v>43374</v>
      </c>
      <c r="AL213" s="19"/>
      <c r="AM213" s="19">
        <v>44104</v>
      </c>
      <c r="AN213" s="14"/>
      <c r="AO213" s="19">
        <v>43009</v>
      </c>
      <c r="AP213" s="14"/>
      <c r="AQ213" s="19">
        <v>43009</v>
      </c>
      <c r="AR213" s="14"/>
      <c r="AS213" s="14"/>
      <c r="AT213" s="14" t="s">
        <v>211</v>
      </c>
      <c r="AU213" s="14">
        <v>2014</v>
      </c>
      <c r="AV213" s="14" t="s">
        <v>283</v>
      </c>
      <c r="AW213" s="14" t="s">
        <v>2140</v>
      </c>
      <c r="AX213" s="28" t="s">
        <v>104</v>
      </c>
      <c r="AY213" s="28" t="s">
        <v>138</v>
      </c>
      <c r="AZ213" s="14" t="s">
        <v>2141</v>
      </c>
      <c r="BA213" s="14" t="s">
        <v>1684</v>
      </c>
      <c r="BB213" s="18" t="str">
        <f t="shared" si="66"/>
        <v xml:space="preserve">Cử nhân điều dưỡng </v>
      </c>
      <c r="BC213" s="18" t="str">
        <f t="shared" si="67"/>
        <v>ĐH</v>
      </c>
      <c r="BD213" s="22" t="s">
        <v>287</v>
      </c>
      <c r="BE213" s="14" t="s">
        <v>2142</v>
      </c>
      <c r="BF213" s="19">
        <v>42362</v>
      </c>
      <c r="BG213" s="14" t="s">
        <v>84</v>
      </c>
      <c r="BH213" s="14" t="s">
        <v>160</v>
      </c>
      <c r="BI213" s="18" t="s">
        <v>289</v>
      </c>
      <c r="BJ213" s="14" t="s">
        <v>304</v>
      </c>
      <c r="BK213" s="14" t="s">
        <v>374</v>
      </c>
      <c r="BL213" s="14"/>
      <c r="BM213" s="14" t="s">
        <v>80</v>
      </c>
      <c r="BN213" s="14"/>
      <c r="BO213" s="23"/>
      <c r="BP213" s="84"/>
    </row>
    <row r="214" spans="1:248" ht="27.75" customHeight="1">
      <c r="A214" s="14">
        <f t="shared" si="68"/>
        <v>211</v>
      </c>
      <c r="B214" s="14">
        <v>1</v>
      </c>
      <c r="C214" s="206" t="s">
        <v>2145</v>
      </c>
      <c r="D214" s="14">
        <v>2</v>
      </c>
      <c r="E214" s="14">
        <v>9</v>
      </c>
      <c r="F214" s="14">
        <v>1977</v>
      </c>
      <c r="G214" s="16">
        <f t="shared" ref="G214:G247" si="75">$G$2-F214</f>
        <v>41</v>
      </c>
      <c r="H214" s="16">
        <v>1</v>
      </c>
      <c r="I214" s="14" t="s">
        <v>2146</v>
      </c>
      <c r="J214" s="14">
        <v>25204341</v>
      </c>
      <c r="K214" s="14">
        <v>14</v>
      </c>
      <c r="L214" s="14">
        <v>10</v>
      </c>
      <c r="M214" s="14">
        <v>2009</v>
      </c>
      <c r="N214" s="14" t="s">
        <v>70</v>
      </c>
      <c r="O214" s="14" t="s">
        <v>2147</v>
      </c>
      <c r="P214" s="14" t="s">
        <v>70</v>
      </c>
      <c r="Q214" s="251" t="s">
        <v>2148</v>
      </c>
      <c r="R214" s="28" t="s">
        <v>2047</v>
      </c>
      <c r="S214" s="14" t="s">
        <v>130</v>
      </c>
      <c r="T214" s="14" t="s">
        <v>152</v>
      </c>
      <c r="U214" s="14" t="s">
        <v>1396</v>
      </c>
      <c r="V214" s="19" t="s">
        <v>281</v>
      </c>
      <c r="W214" s="14" t="s">
        <v>77</v>
      </c>
      <c r="X214" s="20" t="e">
        <f>SUM(#REF!)</f>
        <v>#REF!</v>
      </c>
      <c r="Y214" s="21" t="e">
        <f>#REF!-X214</f>
        <v>#REF!</v>
      </c>
      <c r="Z214" s="21">
        <v>2500000</v>
      </c>
      <c r="AA214" s="21" t="e">
        <f t="shared" ref="AA214:AA223" si="76">Y214-Z214-AB214-AC214-AD214</f>
        <v>#REF!</v>
      </c>
      <c r="AB214" s="21">
        <v>2500000</v>
      </c>
      <c r="AC214" s="21">
        <v>3000000</v>
      </c>
      <c r="AD214" s="21">
        <v>730000</v>
      </c>
      <c r="AE214" s="20" t="e">
        <f t="shared" si="74"/>
        <v>#REF!</v>
      </c>
      <c r="AF214" s="19" t="s">
        <v>281</v>
      </c>
      <c r="AG214" s="19"/>
      <c r="AH214" s="19"/>
      <c r="AI214" s="19">
        <v>42370</v>
      </c>
      <c r="AJ214" s="19" t="s">
        <v>77</v>
      </c>
      <c r="AK214" s="29">
        <v>43101</v>
      </c>
      <c r="AL214" s="29" t="s">
        <v>78</v>
      </c>
      <c r="AM214" s="19"/>
      <c r="AN214" s="17" t="s">
        <v>2149</v>
      </c>
      <c r="AO214" s="19">
        <v>41821</v>
      </c>
      <c r="AP214" s="14" t="s">
        <v>80</v>
      </c>
      <c r="AQ214" s="19">
        <v>42401</v>
      </c>
      <c r="AR214" s="14"/>
      <c r="AS214" s="17"/>
      <c r="AT214" s="18" t="s">
        <v>171</v>
      </c>
      <c r="AU214" s="18">
        <v>2008</v>
      </c>
      <c r="AV214" s="18" t="s">
        <v>2150</v>
      </c>
      <c r="AW214" s="28" t="s">
        <v>2151</v>
      </c>
      <c r="AX214" s="117"/>
      <c r="AY214" s="117"/>
      <c r="AZ214" s="18" t="s">
        <v>1473</v>
      </c>
      <c r="BA214" s="18" t="s">
        <v>2152</v>
      </c>
      <c r="BB214" s="22" t="str">
        <f t="shared" si="66"/>
        <v>Bác sĩ chuyên khoa cấp I - Chấn thương chỉnh hình</v>
      </c>
      <c r="BC214" s="22" t="str">
        <f t="shared" si="67"/>
        <v>CKI</v>
      </c>
      <c r="BD214" s="18" t="s">
        <v>158</v>
      </c>
      <c r="BE214" s="18" t="s">
        <v>2153</v>
      </c>
      <c r="BF214" s="19">
        <v>41751</v>
      </c>
      <c r="BG214" s="18" t="s">
        <v>84</v>
      </c>
      <c r="BH214" s="18" t="s">
        <v>85</v>
      </c>
      <c r="BI214" s="18" t="s">
        <v>2035</v>
      </c>
      <c r="BJ214" s="14"/>
      <c r="BK214" s="14" t="s">
        <v>88</v>
      </c>
      <c r="BL214" s="14"/>
      <c r="BM214" s="14"/>
      <c r="BN214" s="22" t="s">
        <v>763</v>
      </c>
      <c r="BO214" s="23"/>
      <c r="BP214" s="30" t="s">
        <v>145</v>
      </c>
    </row>
    <row r="215" spans="1:248" ht="27.75" customHeight="1">
      <c r="A215" s="14">
        <f t="shared" si="68"/>
        <v>212</v>
      </c>
      <c r="B215" s="16">
        <v>2</v>
      </c>
      <c r="C215" s="136" t="s">
        <v>2154</v>
      </c>
      <c r="D215" s="16">
        <v>10</v>
      </c>
      <c r="E215" s="16">
        <v>7</v>
      </c>
      <c r="F215" s="16">
        <v>1974</v>
      </c>
      <c r="G215" s="16">
        <f t="shared" si="75"/>
        <v>44</v>
      </c>
      <c r="H215" s="16">
        <v>1</v>
      </c>
      <c r="I215" s="16" t="s">
        <v>2155</v>
      </c>
      <c r="J215" s="16" t="s">
        <v>2156</v>
      </c>
      <c r="K215" s="16">
        <v>22</v>
      </c>
      <c r="L215" s="16">
        <v>12</v>
      </c>
      <c r="M215" s="16">
        <v>2008</v>
      </c>
      <c r="N215" s="16" t="s">
        <v>70</v>
      </c>
      <c r="O215" s="16" t="s">
        <v>2157</v>
      </c>
      <c r="P215" s="16" t="s">
        <v>70</v>
      </c>
      <c r="Q215" s="150" t="s">
        <v>2148</v>
      </c>
      <c r="R215" s="33" t="s">
        <v>2047</v>
      </c>
      <c r="S215" s="16" t="s">
        <v>151</v>
      </c>
      <c r="T215" s="22" t="s">
        <v>152</v>
      </c>
      <c r="U215" s="16" t="s">
        <v>2158</v>
      </c>
      <c r="V215" s="29" t="s">
        <v>2159</v>
      </c>
      <c r="W215" s="16" t="s">
        <v>77</v>
      </c>
      <c r="X215" s="20" t="e">
        <f>SUM(#REF!)</f>
        <v>#REF!</v>
      </c>
      <c r="Y215" s="21" t="e">
        <f>#REF!-X215</f>
        <v>#REF!</v>
      </c>
      <c r="Z215" s="21">
        <v>1600000</v>
      </c>
      <c r="AA215" s="21" t="e">
        <f t="shared" si="76"/>
        <v>#REF!</v>
      </c>
      <c r="AB215" s="21">
        <v>1600000</v>
      </c>
      <c r="AC215" s="21">
        <v>1600000</v>
      </c>
      <c r="AD215" s="21">
        <v>730000</v>
      </c>
      <c r="AE215" s="20" t="e">
        <f t="shared" si="74"/>
        <v>#REF!</v>
      </c>
      <c r="AF215" s="29" t="s">
        <v>281</v>
      </c>
      <c r="AG215" s="29"/>
      <c r="AH215" s="29"/>
      <c r="AI215" s="29">
        <v>42370</v>
      </c>
      <c r="AJ215" s="29" t="s">
        <v>77</v>
      </c>
      <c r="AK215" s="29">
        <v>43101</v>
      </c>
      <c r="AL215" s="29" t="s">
        <v>78</v>
      </c>
      <c r="AM215" s="29"/>
      <c r="AN215" s="32" t="s">
        <v>2160</v>
      </c>
      <c r="AO215" s="29">
        <v>41821</v>
      </c>
      <c r="AP215" s="16" t="s">
        <v>80</v>
      </c>
      <c r="AQ215" s="29">
        <v>41913</v>
      </c>
      <c r="AR215" s="16"/>
      <c r="AS215" s="32"/>
      <c r="AT215" s="22" t="s">
        <v>171</v>
      </c>
      <c r="AU215" s="22">
        <v>2012</v>
      </c>
      <c r="AV215" s="22" t="s">
        <v>355</v>
      </c>
      <c r="AW215" s="33" t="s">
        <v>2161</v>
      </c>
      <c r="AX215" s="28" t="s">
        <v>226</v>
      </c>
      <c r="AY215" s="28"/>
      <c r="AZ215" s="22"/>
      <c r="BA215" s="22" t="s">
        <v>547</v>
      </c>
      <c r="BB215" s="22" t="str">
        <f t="shared" si="66"/>
        <v>Bác sĩ chuyên khoa cấp I - Chấn thương chỉnh hình</v>
      </c>
      <c r="BC215" s="22" t="str">
        <f t="shared" si="67"/>
        <v>CKI</v>
      </c>
      <c r="BD215" s="22" t="s">
        <v>158</v>
      </c>
      <c r="BE215" s="35" t="s">
        <v>2162</v>
      </c>
      <c r="BF215" s="35" t="s">
        <v>549</v>
      </c>
      <c r="BG215" s="22" t="s">
        <v>84</v>
      </c>
      <c r="BH215" s="22" t="s">
        <v>85</v>
      </c>
      <c r="BI215" s="22" t="s">
        <v>2035</v>
      </c>
      <c r="BJ215" s="16"/>
      <c r="BK215" s="16"/>
      <c r="BL215" s="16"/>
      <c r="BM215" s="16"/>
      <c r="BN215" s="22" t="s">
        <v>763</v>
      </c>
      <c r="BO215" s="36"/>
      <c r="BP215" s="30" t="s">
        <v>145</v>
      </c>
    </row>
    <row r="216" spans="1:248" ht="27.75" customHeight="1">
      <c r="A216" s="14">
        <f t="shared" si="68"/>
        <v>213</v>
      </c>
      <c r="B216" s="16">
        <v>3</v>
      </c>
      <c r="C216" s="136" t="s">
        <v>2163</v>
      </c>
      <c r="D216" s="16">
        <v>11</v>
      </c>
      <c r="E216" s="16">
        <v>2</v>
      </c>
      <c r="F216" s="16">
        <v>1978</v>
      </c>
      <c r="G216" s="16">
        <f t="shared" si="75"/>
        <v>40</v>
      </c>
      <c r="H216" s="16">
        <v>1</v>
      </c>
      <c r="I216" s="16" t="s">
        <v>2164</v>
      </c>
      <c r="J216" s="16" t="s">
        <v>2165</v>
      </c>
      <c r="K216" s="16">
        <v>6</v>
      </c>
      <c r="L216" s="16">
        <v>7</v>
      </c>
      <c r="M216" s="16">
        <v>2004</v>
      </c>
      <c r="N216" s="16" t="s">
        <v>340</v>
      </c>
      <c r="O216" s="16" t="s">
        <v>2166</v>
      </c>
      <c r="P216" s="16" t="s">
        <v>340</v>
      </c>
      <c r="Q216" s="150" t="s">
        <v>2148</v>
      </c>
      <c r="R216" s="33" t="s">
        <v>2047</v>
      </c>
      <c r="S216" s="16" t="s">
        <v>151</v>
      </c>
      <c r="T216" s="22" t="s">
        <v>152</v>
      </c>
      <c r="U216" s="16" t="s">
        <v>2167</v>
      </c>
      <c r="V216" s="29" t="s">
        <v>281</v>
      </c>
      <c r="W216" s="16" t="s">
        <v>77</v>
      </c>
      <c r="X216" s="20" t="e">
        <f>SUM(#REF!)</f>
        <v>#REF!</v>
      </c>
      <c r="Y216" s="21" t="e">
        <f>#REF!-X216</f>
        <v>#REF!</v>
      </c>
      <c r="Z216" s="21">
        <v>1600000</v>
      </c>
      <c r="AA216" s="21" t="e">
        <f t="shared" si="76"/>
        <v>#REF!</v>
      </c>
      <c r="AB216" s="21">
        <v>1600000</v>
      </c>
      <c r="AC216" s="21">
        <v>1600000</v>
      </c>
      <c r="AD216" s="21">
        <v>730000</v>
      </c>
      <c r="AE216" s="20" t="e">
        <f t="shared" si="74"/>
        <v>#REF!</v>
      </c>
      <c r="AF216" s="29" t="s">
        <v>281</v>
      </c>
      <c r="AG216" s="29"/>
      <c r="AH216" s="29"/>
      <c r="AI216" s="29">
        <v>42370</v>
      </c>
      <c r="AJ216" s="29" t="s">
        <v>77</v>
      </c>
      <c r="AK216" s="29">
        <v>43101</v>
      </c>
      <c r="AL216" s="29" t="s">
        <v>78</v>
      </c>
      <c r="AM216" s="29"/>
      <c r="AN216" s="32" t="s">
        <v>2168</v>
      </c>
      <c r="AO216" s="29">
        <v>41821</v>
      </c>
      <c r="AP216" s="16" t="s">
        <v>80</v>
      </c>
      <c r="AQ216" s="29">
        <v>42491</v>
      </c>
      <c r="AR216" s="16"/>
      <c r="AS216" s="32"/>
      <c r="AT216" s="22" t="s">
        <v>211</v>
      </c>
      <c r="AU216" s="22">
        <v>2006</v>
      </c>
      <c r="AV216" s="22" t="s">
        <v>2169</v>
      </c>
      <c r="AW216" s="33" t="s">
        <v>2170</v>
      </c>
      <c r="AX216" s="33" t="s">
        <v>2171</v>
      </c>
      <c r="AY216" s="33"/>
      <c r="AZ216" s="22"/>
      <c r="BA216" s="22" t="s">
        <v>547</v>
      </c>
      <c r="BB216" s="22" t="str">
        <f t="shared" si="66"/>
        <v>Bác sĩ chuyên khoa cấp I - Chấn thương chỉnh hình</v>
      </c>
      <c r="BC216" s="22" t="str">
        <f t="shared" si="67"/>
        <v>CKI</v>
      </c>
      <c r="BD216" s="22" t="s">
        <v>158</v>
      </c>
      <c r="BE216" s="22" t="s">
        <v>2172</v>
      </c>
      <c r="BF216" s="29">
        <v>41751</v>
      </c>
      <c r="BG216" s="22" t="s">
        <v>84</v>
      </c>
      <c r="BH216" s="22" t="s">
        <v>85</v>
      </c>
      <c r="BI216" s="22" t="s">
        <v>2035</v>
      </c>
      <c r="BJ216" s="16"/>
      <c r="BK216" s="16"/>
      <c r="BL216" s="16"/>
      <c r="BM216" s="16"/>
      <c r="BN216" s="22" t="s">
        <v>763</v>
      </c>
      <c r="BO216" s="36"/>
      <c r="BP216" s="30" t="s">
        <v>145</v>
      </c>
    </row>
    <row r="217" spans="1:248" ht="27.75" customHeight="1">
      <c r="A217" s="14">
        <f t="shared" si="68"/>
        <v>214</v>
      </c>
      <c r="B217" s="16">
        <v>4</v>
      </c>
      <c r="C217" s="136" t="s">
        <v>2173</v>
      </c>
      <c r="D217" s="16">
        <v>2</v>
      </c>
      <c r="E217" s="16">
        <v>2</v>
      </c>
      <c r="F217" s="16">
        <v>1982</v>
      </c>
      <c r="G217" s="16">
        <f t="shared" si="75"/>
        <v>36</v>
      </c>
      <c r="H217" s="16">
        <v>1</v>
      </c>
      <c r="I217" s="32" t="s">
        <v>2174</v>
      </c>
      <c r="J217" s="32" t="s">
        <v>2175</v>
      </c>
      <c r="K217" s="16">
        <v>23</v>
      </c>
      <c r="L217" s="16">
        <v>5</v>
      </c>
      <c r="M217" s="16">
        <v>2012</v>
      </c>
      <c r="N217" s="16" t="s">
        <v>70</v>
      </c>
      <c r="O217" s="16" t="s">
        <v>2176</v>
      </c>
      <c r="P217" s="16" t="s">
        <v>70</v>
      </c>
      <c r="Q217" s="150" t="s">
        <v>2148</v>
      </c>
      <c r="R217" s="33" t="s">
        <v>2047</v>
      </c>
      <c r="S217" s="16" t="s">
        <v>151</v>
      </c>
      <c r="T217" s="22" t="s">
        <v>152</v>
      </c>
      <c r="U217" s="16" t="s">
        <v>2177</v>
      </c>
      <c r="V217" s="29">
        <v>42212</v>
      </c>
      <c r="W217" s="16" t="s">
        <v>210</v>
      </c>
      <c r="X217" s="20" t="e">
        <f>SUM(#REF!)</f>
        <v>#REF!</v>
      </c>
      <c r="Y217" s="21" t="e">
        <f>#REF!-X217</f>
        <v>#REF!</v>
      </c>
      <c r="Z217" s="21">
        <v>1600000</v>
      </c>
      <c r="AA217" s="21" t="e">
        <f t="shared" si="76"/>
        <v>#REF!</v>
      </c>
      <c r="AB217" s="21">
        <v>1600000</v>
      </c>
      <c r="AC217" s="21">
        <v>1600000</v>
      </c>
      <c r="AD217" s="21">
        <v>730000</v>
      </c>
      <c r="AE217" s="20" t="e">
        <f t="shared" si="74"/>
        <v>#REF!</v>
      </c>
      <c r="AF217" s="29">
        <v>42212</v>
      </c>
      <c r="AG217" s="29"/>
      <c r="AH217" s="29">
        <v>42277</v>
      </c>
      <c r="AI217" s="29">
        <v>42370</v>
      </c>
      <c r="AJ217" s="29">
        <v>42736</v>
      </c>
      <c r="AK217" s="29"/>
      <c r="AL217" s="29">
        <v>43466</v>
      </c>
      <c r="AM217" s="29"/>
      <c r="AN217" s="32" t="s">
        <v>2178</v>
      </c>
      <c r="AO217" s="29">
        <v>42278</v>
      </c>
      <c r="AP217" s="16" t="s">
        <v>80</v>
      </c>
      <c r="AQ217" s="29">
        <v>42095</v>
      </c>
      <c r="AR217" s="16"/>
      <c r="AS217" s="32"/>
      <c r="AT217" s="22" t="s">
        <v>101</v>
      </c>
      <c r="AU217" s="22">
        <v>2012</v>
      </c>
      <c r="AV217" s="22" t="s">
        <v>355</v>
      </c>
      <c r="AW217" s="33" t="s">
        <v>2179</v>
      </c>
      <c r="AX217" s="33"/>
      <c r="AY217" s="33"/>
      <c r="AZ217" s="22"/>
      <c r="BA217" s="22"/>
      <c r="BB217" s="22" t="str">
        <f t="shared" si="66"/>
        <v>Bác sĩ chuyên khoa cấp I - Chấn thương chỉnh hình</v>
      </c>
      <c r="BC217" s="22" t="str">
        <f t="shared" si="67"/>
        <v>CKI</v>
      </c>
      <c r="BD217" s="22" t="s">
        <v>158</v>
      </c>
      <c r="BE217" s="35" t="s">
        <v>2180</v>
      </c>
      <c r="BF217" s="29">
        <v>41824</v>
      </c>
      <c r="BG217" s="22" t="s">
        <v>84</v>
      </c>
      <c r="BH217" s="22" t="s">
        <v>160</v>
      </c>
      <c r="BI217" s="22" t="s">
        <v>2035</v>
      </c>
      <c r="BJ217" s="16"/>
      <c r="BK217" s="16"/>
      <c r="BL217" s="16"/>
      <c r="BM217" s="16"/>
      <c r="BN217" s="22" t="s">
        <v>763</v>
      </c>
      <c r="BO217" s="36"/>
      <c r="BP217" s="30" t="s">
        <v>145</v>
      </c>
    </row>
    <row r="218" spans="1:248" ht="27.75" customHeight="1">
      <c r="A218" s="14">
        <f t="shared" si="68"/>
        <v>215</v>
      </c>
      <c r="B218" s="16">
        <v>5</v>
      </c>
      <c r="C218" s="136" t="s">
        <v>2181</v>
      </c>
      <c r="D218" s="16">
        <v>5</v>
      </c>
      <c r="E218" s="16">
        <v>4</v>
      </c>
      <c r="F218" s="16">
        <v>1986</v>
      </c>
      <c r="G218" s="16">
        <f t="shared" si="75"/>
        <v>32</v>
      </c>
      <c r="H218" s="16">
        <v>1</v>
      </c>
      <c r="I218" s="32" t="s">
        <v>2182</v>
      </c>
      <c r="J218" s="32" t="s">
        <v>2183</v>
      </c>
      <c r="K218" s="16">
        <v>15</v>
      </c>
      <c r="L218" s="16">
        <v>8</v>
      </c>
      <c r="M218" s="16">
        <v>2006</v>
      </c>
      <c r="N218" s="16" t="s">
        <v>700</v>
      </c>
      <c r="O218" s="16" t="s">
        <v>2184</v>
      </c>
      <c r="P218" s="16" t="s">
        <v>70</v>
      </c>
      <c r="Q218" s="150" t="s">
        <v>2148</v>
      </c>
      <c r="R218" s="33" t="s">
        <v>2047</v>
      </c>
      <c r="S218" s="16" t="s">
        <v>151</v>
      </c>
      <c r="T218" s="22" t="s">
        <v>152</v>
      </c>
      <c r="U218" s="16">
        <v>311</v>
      </c>
      <c r="V218" s="29">
        <v>42688</v>
      </c>
      <c r="W218" s="16" t="s">
        <v>210</v>
      </c>
      <c r="X218" s="20" t="e">
        <f>SUM(#REF!)</f>
        <v>#REF!</v>
      </c>
      <c r="Y218" s="21" t="e">
        <f>#REF!-X218</f>
        <v>#REF!</v>
      </c>
      <c r="Z218" s="21">
        <v>1600000</v>
      </c>
      <c r="AA218" s="21" t="e">
        <f t="shared" si="76"/>
        <v>#REF!</v>
      </c>
      <c r="AB218" s="21">
        <v>1600000</v>
      </c>
      <c r="AC218" s="21">
        <v>1600000</v>
      </c>
      <c r="AD218" s="44">
        <v>730000</v>
      </c>
      <c r="AE218" s="20" t="e">
        <f t="shared" si="74"/>
        <v>#REF!</v>
      </c>
      <c r="AF218" s="29">
        <v>42688</v>
      </c>
      <c r="AG218" s="16"/>
      <c r="AH218" s="16"/>
      <c r="AI218" s="29"/>
      <c r="AJ218" s="29">
        <v>42750</v>
      </c>
      <c r="AK218" s="29">
        <v>43115</v>
      </c>
      <c r="AL218" s="45">
        <v>43830</v>
      </c>
      <c r="AM218" s="29"/>
      <c r="AN218" s="32" t="s">
        <v>2185</v>
      </c>
      <c r="AO218" s="29">
        <v>42750</v>
      </c>
      <c r="AP218" s="16"/>
      <c r="AQ218" s="29">
        <v>42750</v>
      </c>
      <c r="AR218" s="16"/>
      <c r="AS218" s="32"/>
      <c r="AT218" s="22" t="s">
        <v>101</v>
      </c>
      <c r="AU218" s="22"/>
      <c r="AV218" s="22" t="s">
        <v>1272</v>
      </c>
      <c r="AW218" s="33" t="s">
        <v>2186</v>
      </c>
      <c r="AX218" s="33" t="s">
        <v>104</v>
      </c>
      <c r="AY218" s="33" t="s">
        <v>104</v>
      </c>
      <c r="AZ218" s="22"/>
      <c r="BA218" s="22"/>
      <c r="BB218" s="22" t="str">
        <f t="shared" si="66"/>
        <v>Bác sĩ chuyên khoa cấp I - Chấn thương chỉnh hình</v>
      </c>
      <c r="BC218" s="22" t="str">
        <f t="shared" si="67"/>
        <v>CKI</v>
      </c>
      <c r="BD218" s="22" t="s">
        <v>158</v>
      </c>
      <c r="BE218" s="35" t="s">
        <v>2187</v>
      </c>
      <c r="BF218" s="29" t="s">
        <v>2188</v>
      </c>
      <c r="BG218" s="22" t="s">
        <v>2189</v>
      </c>
      <c r="BH218" s="22" t="s">
        <v>85</v>
      </c>
      <c r="BI218" s="22" t="s">
        <v>2190</v>
      </c>
      <c r="BJ218" s="16"/>
      <c r="BK218" s="16"/>
      <c r="BL218" s="16"/>
      <c r="BM218" s="16"/>
      <c r="BN218" s="22" t="s">
        <v>312</v>
      </c>
      <c r="BO218" s="36" t="s">
        <v>216</v>
      </c>
      <c r="BP218" s="30" t="s">
        <v>145</v>
      </c>
    </row>
    <row r="219" spans="1:248" ht="27.75" customHeight="1">
      <c r="A219" s="14">
        <f t="shared" si="68"/>
        <v>216</v>
      </c>
      <c r="B219" s="16">
        <v>6</v>
      </c>
      <c r="C219" s="175" t="s">
        <v>2191</v>
      </c>
      <c r="D219" s="16">
        <v>30</v>
      </c>
      <c r="E219" s="16">
        <v>7</v>
      </c>
      <c r="F219" s="16">
        <v>1983</v>
      </c>
      <c r="G219" s="16">
        <f t="shared" si="75"/>
        <v>35</v>
      </c>
      <c r="H219" s="16">
        <v>1</v>
      </c>
      <c r="I219" s="40" t="s">
        <v>2192</v>
      </c>
      <c r="J219" s="40" t="s">
        <v>2193</v>
      </c>
      <c r="K219" s="16">
        <v>28</v>
      </c>
      <c r="L219" s="16">
        <v>5</v>
      </c>
      <c r="M219" s="16">
        <v>2013</v>
      </c>
      <c r="N219" s="22" t="s">
        <v>1601</v>
      </c>
      <c r="O219" s="22" t="s">
        <v>2194</v>
      </c>
      <c r="P219" s="22" t="s">
        <v>70</v>
      </c>
      <c r="Q219" s="150" t="s">
        <v>2148</v>
      </c>
      <c r="R219" s="22" t="s">
        <v>2047</v>
      </c>
      <c r="S219" s="16" t="s">
        <v>151</v>
      </c>
      <c r="T219" s="22" t="s">
        <v>152</v>
      </c>
      <c r="U219" s="16">
        <v>809</v>
      </c>
      <c r="V219" s="29">
        <v>42709</v>
      </c>
      <c r="W219" s="16" t="s">
        <v>210</v>
      </c>
      <c r="X219" s="20" t="e">
        <f>SUM(#REF!)</f>
        <v>#REF!</v>
      </c>
      <c r="Y219" s="21" t="e">
        <f>#REF!-X219</f>
        <v>#REF!</v>
      </c>
      <c r="Z219" s="21">
        <v>1600000</v>
      </c>
      <c r="AA219" s="21" t="e">
        <f t="shared" si="76"/>
        <v>#REF!</v>
      </c>
      <c r="AB219" s="21">
        <v>1600000</v>
      </c>
      <c r="AC219" s="21">
        <v>1600000</v>
      </c>
      <c r="AD219" s="21">
        <v>730000</v>
      </c>
      <c r="AE219" s="20" t="e">
        <f t="shared" si="74"/>
        <v>#REF!</v>
      </c>
      <c r="AF219" s="29">
        <v>42709</v>
      </c>
      <c r="AG219" s="29"/>
      <c r="AH219" s="29"/>
      <c r="AI219" s="29"/>
      <c r="AJ219" s="29">
        <v>42870</v>
      </c>
      <c r="AK219" s="29">
        <v>43235</v>
      </c>
      <c r="AL219" s="29"/>
      <c r="AM219" s="29">
        <v>43982</v>
      </c>
      <c r="AN219" s="16"/>
      <c r="AO219" s="29">
        <v>42870</v>
      </c>
      <c r="AP219" s="16"/>
      <c r="AQ219" s="29">
        <v>42870</v>
      </c>
      <c r="AR219" s="16"/>
      <c r="AS219" s="16"/>
      <c r="AT219" s="22" t="s">
        <v>523</v>
      </c>
      <c r="AU219" s="22">
        <v>2014</v>
      </c>
      <c r="AV219" s="22" t="s">
        <v>2040</v>
      </c>
      <c r="AW219" s="33" t="s">
        <v>2195</v>
      </c>
      <c r="AX219" s="33" t="s">
        <v>1008</v>
      </c>
      <c r="AY219" s="33" t="s">
        <v>138</v>
      </c>
      <c r="AZ219" s="22"/>
      <c r="BA219" s="22"/>
      <c r="BB219" s="22" t="str">
        <f t="shared" si="66"/>
        <v>Bác sĩ chuyên khoa cấp I - Chấn thương chỉnh hình</v>
      </c>
      <c r="BC219" s="22" t="str">
        <f t="shared" si="67"/>
        <v>CKI</v>
      </c>
      <c r="BD219" s="22" t="s">
        <v>158</v>
      </c>
      <c r="BE219" s="35" t="s">
        <v>2196</v>
      </c>
      <c r="BF219" s="29">
        <v>42089</v>
      </c>
      <c r="BG219" s="22" t="s">
        <v>84</v>
      </c>
      <c r="BH219" s="22" t="s">
        <v>160</v>
      </c>
      <c r="BI219" s="22" t="s">
        <v>2035</v>
      </c>
      <c r="BJ219" s="16"/>
      <c r="BK219" s="16"/>
      <c r="BL219" s="16"/>
      <c r="BM219" s="16"/>
      <c r="BN219" s="22" t="s">
        <v>89</v>
      </c>
      <c r="BO219" s="36" t="s">
        <v>216</v>
      </c>
      <c r="BP219" s="30" t="s">
        <v>145</v>
      </c>
    </row>
    <row r="220" spans="1:248" ht="27.75" customHeight="1">
      <c r="A220" s="14">
        <f t="shared" si="68"/>
        <v>217</v>
      </c>
      <c r="B220" s="16">
        <v>7</v>
      </c>
      <c r="C220" s="175" t="s">
        <v>2197</v>
      </c>
      <c r="D220" s="16">
        <v>10</v>
      </c>
      <c r="E220" s="16">
        <v>3</v>
      </c>
      <c r="F220" s="16">
        <v>1978</v>
      </c>
      <c r="G220" s="16">
        <f t="shared" si="75"/>
        <v>40</v>
      </c>
      <c r="H220" s="16">
        <v>1</v>
      </c>
      <c r="I220" s="40" t="s">
        <v>2198</v>
      </c>
      <c r="J220" s="40" t="s">
        <v>2199</v>
      </c>
      <c r="K220" s="16">
        <v>11</v>
      </c>
      <c r="L220" s="16">
        <v>5</v>
      </c>
      <c r="M220" s="16">
        <v>2006</v>
      </c>
      <c r="N220" s="22" t="s">
        <v>700</v>
      </c>
      <c r="O220" s="22" t="s">
        <v>2200</v>
      </c>
      <c r="P220" s="22" t="s">
        <v>700</v>
      </c>
      <c r="Q220" s="150" t="s">
        <v>2148</v>
      </c>
      <c r="R220" s="22" t="s">
        <v>1484</v>
      </c>
      <c r="S220" s="16" t="s">
        <v>151</v>
      </c>
      <c r="T220" s="16" t="s">
        <v>97</v>
      </c>
      <c r="U220" s="16">
        <v>470</v>
      </c>
      <c r="V220" s="29">
        <v>42887</v>
      </c>
      <c r="W220" s="16" t="s">
        <v>210</v>
      </c>
      <c r="X220" s="20" t="e">
        <f>SUM(#REF!)</f>
        <v>#REF!</v>
      </c>
      <c r="Y220" s="21" t="e">
        <f>#REF!-X220</f>
        <v>#REF!</v>
      </c>
      <c r="Z220" s="21">
        <v>1800000</v>
      </c>
      <c r="AA220" s="21" t="e">
        <f t="shared" si="76"/>
        <v>#REF!</v>
      </c>
      <c r="AB220" s="21">
        <v>1800000</v>
      </c>
      <c r="AC220" s="21">
        <v>1800000</v>
      </c>
      <c r="AD220" s="21">
        <v>730000</v>
      </c>
      <c r="AE220" s="20" t="e">
        <f t="shared" si="74"/>
        <v>#REF!</v>
      </c>
      <c r="AF220" s="29">
        <v>42887</v>
      </c>
      <c r="AG220" s="29"/>
      <c r="AH220" s="29"/>
      <c r="AI220" s="29"/>
      <c r="AJ220" s="29">
        <v>42948</v>
      </c>
      <c r="AK220" s="29">
        <v>43313</v>
      </c>
      <c r="AL220" s="29"/>
      <c r="AM220" s="29">
        <v>44043</v>
      </c>
      <c r="AN220" s="16"/>
      <c r="AO220" s="29">
        <v>42948</v>
      </c>
      <c r="AP220" s="16"/>
      <c r="AQ220" s="29">
        <v>42948</v>
      </c>
      <c r="AR220" s="16"/>
      <c r="AS220" s="16"/>
      <c r="AT220" s="22" t="s">
        <v>135</v>
      </c>
      <c r="AU220" s="22">
        <v>2015</v>
      </c>
      <c r="AV220" s="22" t="s">
        <v>271</v>
      </c>
      <c r="AW220" s="33" t="s">
        <v>2201</v>
      </c>
      <c r="AX220" s="33"/>
      <c r="AY220" s="33"/>
      <c r="AZ220" s="22" t="s">
        <v>2202</v>
      </c>
      <c r="BA220" s="22" t="s">
        <v>2203</v>
      </c>
      <c r="BB220" s="22" t="str">
        <f t="shared" si="66"/>
        <v>Bác sĩ chuyên khoa cấp II - Ngoại khoa</v>
      </c>
      <c r="BC220" s="22" t="str">
        <f t="shared" si="67"/>
        <v>CKII</v>
      </c>
      <c r="BD220" s="22" t="s">
        <v>107</v>
      </c>
      <c r="BE220" s="35" t="s">
        <v>2204</v>
      </c>
      <c r="BF220" s="29">
        <v>41218</v>
      </c>
      <c r="BG220" s="22" t="s">
        <v>703</v>
      </c>
      <c r="BH220" s="22" t="s">
        <v>160</v>
      </c>
      <c r="BI220" s="22" t="s">
        <v>2205</v>
      </c>
      <c r="BJ220" s="16"/>
      <c r="BK220" s="16"/>
      <c r="BL220" s="16"/>
      <c r="BM220" s="16"/>
      <c r="BN220" s="22" t="s">
        <v>89</v>
      </c>
      <c r="BO220" s="36" t="s">
        <v>216</v>
      </c>
      <c r="BP220" s="30" t="s">
        <v>145</v>
      </c>
    </row>
    <row r="221" spans="1:248" ht="27.75" customHeight="1">
      <c r="A221" s="14">
        <f t="shared" si="68"/>
        <v>218</v>
      </c>
      <c r="B221" s="16">
        <v>8</v>
      </c>
      <c r="C221" s="175" t="s">
        <v>2206</v>
      </c>
      <c r="D221" s="16">
        <v>1</v>
      </c>
      <c r="E221" s="16">
        <v>4</v>
      </c>
      <c r="F221" s="16">
        <v>1967</v>
      </c>
      <c r="G221" s="16">
        <f t="shared" si="75"/>
        <v>51</v>
      </c>
      <c r="H221" s="16">
        <v>1</v>
      </c>
      <c r="I221" s="40" t="s">
        <v>2207</v>
      </c>
      <c r="J221" s="40" t="s">
        <v>2208</v>
      </c>
      <c r="K221" s="16">
        <v>16</v>
      </c>
      <c r="L221" s="16">
        <v>6</v>
      </c>
      <c r="M221" s="16">
        <v>2008</v>
      </c>
      <c r="N221" s="22" t="s">
        <v>70</v>
      </c>
      <c r="O221" s="22" t="s">
        <v>2209</v>
      </c>
      <c r="P221" s="22" t="s">
        <v>70</v>
      </c>
      <c r="Q221" s="150" t="s">
        <v>2148</v>
      </c>
      <c r="R221" s="22" t="s">
        <v>2210</v>
      </c>
      <c r="S221" s="16" t="s">
        <v>151</v>
      </c>
      <c r="T221" s="16" t="s">
        <v>97</v>
      </c>
      <c r="U221" s="16">
        <v>408</v>
      </c>
      <c r="V221" s="29">
        <v>42796</v>
      </c>
      <c r="W221" s="16" t="s">
        <v>210</v>
      </c>
      <c r="X221" s="20" t="e">
        <f>SUM(#REF!)</f>
        <v>#REF!</v>
      </c>
      <c r="Y221" s="21" t="e">
        <f>#REF!-X221</f>
        <v>#REF!</v>
      </c>
      <c r="Z221" s="21">
        <v>1800000</v>
      </c>
      <c r="AA221" s="21" t="e">
        <f t="shared" si="76"/>
        <v>#REF!</v>
      </c>
      <c r="AB221" s="21">
        <v>1800000</v>
      </c>
      <c r="AC221" s="21">
        <v>1800000</v>
      </c>
      <c r="AD221" s="21">
        <v>730000</v>
      </c>
      <c r="AE221" s="20" t="e">
        <f t="shared" si="74"/>
        <v>#REF!</v>
      </c>
      <c r="AF221" s="29">
        <v>42801</v>
      </c>
      <c r="AG221" s="29"/>
      <c r="AH221" s="29"/>
      <c r="AI221" s="29"/>
      <c r="AJ221" s="34">
        <v>42856</v>
      </c>
      <c r="AK221" s="29">
        <v>43221</v>
      </c>
      <c r="AL221" s="29"/>
      <c r="AM221" s="29">
        <v>43951</v>
      </c>
      <c r="AN221" s="32"/>
      <c r="AO221" s="29">
        <v>42856</v>
      </c>
      <c r="AP221" s="16"/>
      <c r="AQ221" s="29">
        <v>42856</v>
      </c>
      <c r="AR221" s="16"/>
      <c r="AS221" s="16"/>
      <c r="AT221" s="22" t="s">
        <v>239</v>
      </c>
      <c r="AU221" s="22">
        <v>2012</v>
      </c>
      <c r="AV221" s="22" t="s">
        <v>531</v>
      </c>
      <c r="AW221" s="22" t="s">
        <v>2211</v>
      </c>
      <c r="AX221" s="33" t="s">
        <v>2212</v>
      </c>
      <c r="AY221" s="33"/>
      <c r="AZ221" s="22"/>
      <c r="BA221" s="22"/>
      <c r="BB221" s="22" t="str">
        <f t="shared" si="66"/>
        <v xml:space="preserve">Bác sĩ chuyên khoa cấp II- Lão khoa </v>
      </c>
      <c r="BC221" s="22" t="str">
        <f t="shared" si="67"/>
        <v>CKII</v>
      </c>
      <c r="BD221" s="22" t="s">
        <v>107</v>
      </c>
      <c r="BE221" s="22" t="s">
        <v>2213</v>
      </c>
      <c r="BF221" s="34">
        <v>41677</v>
      </c>
      <c r="BG221" s="22" t="s">
        <v>84</v>
      </c>
      <c r="BH221" s="22" t="s">
        <v>160</v>
      </c>
      <c r="BI221" s="22" t="s">
        <v>2214</v>
      </c>
      <c r="BJ221" s="16"/>
      <c r="BK221" s="16" t="s">
        <v>374</v>
      </c>
      <c r="BL221" s="16"/>
      <c r="BM221" s="16"/>
      <c r="BN221" s="22" t="s">
        <v>89</v>
      </c>
      <c r="BO221" s="47" t="s">
        <v>2215</v>
      </c>
      <c r="BP221" s="30" t="s">
        <v>145</v>
      </c>
    </row>
    <row r="222" spans="1:248" ht="27.75" customHeight="1">
      <c r="A222" s="14">
        <f t="shared" si="68"/>
        <v>219</v>
      </c>
      <c r="B222" s="16"/>
      <c r="C222" s="175" t="s">
        <v>2216</v>
      </c>
      <c r="D222" s="16">
        <v>9</v>
      </c>
      <c r="E222" s="16">
        <v>1</v>
      </c>
      <c r="F222" s="16">
        <v>1978</v>
      </c>
      <c r="G222" s="16">
        <f t="shared" si="75"/>
        <v>40</v>
      </c>
      <c r="H222" s="22">
        <v>1</v>
      </c>
      <c r="I222" s="40" t="s">
        <v>2217</v>
      </c>
      <c r="J222" s="40" t="s">
        <v>2218</v>
      </c>
      <c r="K222" s="16">
        <v>20</v>
      </c>
      <c r="L222" s="16">
        <v>2</v>
      </c>
      <c r="M222" s="16">
        <v>2017</v>
      </c>
      <c r="N222" s="22" t="s">
        <v>1001</v>
      </c>
      <c r="O222" s="22" t="s">
        <v>2219</v>
      </c>
      <c r="P222" s="22" t="s">
        <v>1001</v>
      </c>
      <c r="Q222" s="152" t="s">
        <v>2148</v>
      </c>
      <c r="R222" s="22" t="s">
        <v>2123</v>
      </c>
      <c r="S222" s="22" t="s">
        <v>270</v>
      </c>
      <c r="T222" s="16" t="s">
        <v>152</v>
      </c>
      <c r="U222" s="16"/>
      <c r="V222" s="29">
        <v>43330</v>
      </c>
      <c r="W222" s="16" t="s">
        <v>344</v>
      </c>
      <c r="X222" s="20" t="e">
        <f>SUM(#REF!)</f>
        <v>#REF!</v>
      </c>
      <c r="Y222" s="21" t="e">
        <f>#REF!-X222</f>
        <v>#REF!</v>
      </c>
      <c r="Z222" s="21">
        <v>1600000</v>
      </c>
      <c r="AA222" s="21" t="e">
        <f t="shared" si="76"/>
        <v>#REF!</v>
      </c>
      <c r="AB222" s="21">
        <v>1600000</v>
      </c>
      <c r="AC222" s="21">
        <v>1600000</v>
      </c>
      <c r="AD222" s="21">
        <v>730000</v>
      </c>
      <c r="AE222" s="20" t="e">
        <f t="shared" si="74"/>
        <v>#REF!</v>
      </c>
      <c r="AF222" s="29">
        <v>43330</v>
      </c>
      <c r="AG222" s="29"/>
      <c r="AH222" s="29"/>
      <c r="AI222" s="29"/>
      <c r="AJ222" s="34"/>
      <c r="AK222" s="29">
        <v>43391</v>
      </c>
      <c r="AL222" s="29"/>
      <c r="AM222" s="29"/>
      <c r="AN222" s="32"/>
      <c r="AO222" s="29"/>
      <c r="AP222" s="16"/>
      <c r="AQ222" s="29"/>
      <c r="AR222" s="16"/>
      <c r="AS222" s="16"/>
      <c r="AT222" s="22" t="s">
        <v>523</v>
      </c>
      <c r="AU222" s="22">
        <v>2014</v>
      </c>
      <c r="AV222" s="22" t="s">
        <v>531</v>
      </c>
      <c r="AW222" s="22"/>
      <c r="AX222" s="33"/>
      <c r="AY222" s="33"/>
      <c r="AZ222" s="22"/>
      <c r="BA222" s="22" t="s">
        <v>2220</v>
      </c>
      <c r="BB222" s="22" t="str">
        <f t="shared" si="66"/>
        <v xml:space="preserve">Bác sĩ chuyên khoa cấp I - Chấn thương chỉnh hình </v>
      </c>
      <c r="BC222" s="22" t="str">
        <f t="shared" si="67"/>
        <v>CKI</v>
      </c>
      <c r="BD222" s="22" t="s">
        <v>158</v>
      </c>
      <c r="BE222" s="22" t="s">
        <v>2221</v>
      </c>
      <c r="BF222" s="34" t="s">
        <v>2222</v>
      </c>
      <c r="BG222" s="22" t="s">
        <v>2223</v>
      </c>
      <c r="BH222" s="22" t="s">
        <v>160</v>
      </c>
      <c r="BI222" s="22" t="s">
        <v>2224</v>
      </c>
      <c r="BJ222" s="16"/>
      <c r="BK222" s="16"/>
      <c r="BL222" s="16"/>
      <c r="BM222" s="16"/>
      <c r="BN222" s="22"/>
      <c r="BO222" s="47"/>
      <c r="BP222" s="30" t="s">
        <v>145</v>
      </c>
    </row>
    <row r="223" spans="1:248" ht="27.75" customHeight="1">
      <c r="A223" s="14">
        <f t="shared" si="68"/>
        <v>220</v>
      </c>
      <c r="B223" s="16"/>
      <c r="C223" s="242" t="s">
        <v>2225</v>
      </c>
      <c r="D223" s="33"/>
      <c r="E223" s="33"/>
      <c r="F223" s="33">
        <v>1987</v>
      </c>
      <c r="G223" s="16">
        <f t="shared" si="75"/>
        <v>31</v>
      </c>
      <c r="H223" s="33">
        <v>1</v>
      </c>
      <c r="I223" s="43" t="s">
        <v>2226</v>
      </c>
      <c r="J223" s="43" t="s">
        <v>2227</v>
      </c>
      <c r="K223" s="33">
        <v>3</v>
      </c>
      <c r="L223" s="33">
        <v>2</v>
      </c>
      <c r="M223" s="33">
        <v>2016</v>
      </c>
      <c r="N223" s="33" t="s">
        <v>709</v>
      </c>
      <c r="O223" s="33" t="s">
        <v>2228</v>
      </c>
      <c r="P223" s="33" t="s">
        <v>709</v>
      </c>
      <c r="Q223" s="152" t="s">
        <v>2148</v>
      </c>
      <c r="R223" s="33" t="s">
        <v>2123</v>
      </c>
      <c r="S223" s="33" t="s">
        <v>270</v>
      </c>
      <c r="T223" s="16" t="s">
        <v>152</v>
      </c>
      <c r="U223" s="16"/>
      <c r="V223" s="29">
        <v>43354</v>
      </c>
      <c r="W223" s="16" t="s">
        <v>344</v>
      </c>
      <c r="X223" s="20" t="e">
        <f>SUM(#REF!)</f>
        <v>#REF!</v>
      </c>
      <c r="Y223" s="21" t="e">
        <f>#REF!-X223</f>
        <v>#REF!</v>
      </c>
      <c r="Z223" s="21">
        <v>1600000</v>
      </c>
      <c r="AA223" s="21" t="e">
        <f t="shared" si="76"/>
        <v>#REF!</v>
      </c>
      <c r="AB223" s="21">
        <v>1600000</v>
      </c>
      <c r="AC223" s="21">
        <v>1600000</v>
      </c>
      <c r="AD223" s="21">
        <v>730000</v>
      </c>
      <c r="AE223" s="20" t="e">
        <f t="shared" si="74"/>
        <v>#REF!</v>
      </c>
      <c r="AF223" s="29">
        <v>43354</v>
      </c>
      <c r="AG223" s="29"/>
      <c r="AH223" s="29"/>
      <c r="AI223" s="29"/>
      <c r="AJ223" s="34"/>
      <c r="AK223" s="29">
        <v>43415</v>
      </c>
      <c r="AL223" s="29"/>
      <c r="AM223" s="29"/>
      <c r="AN223" s="32"/>
      <c r="AO223" s="29"/>
      <c r="AP223" s="16"/>
      <c r="AQ223" s="29"/>
      <c r="AR223" s="16"/>
      <c r="AS223" s="16"/>
      <c r="AT223" s="22" t="s">
        <v>211</v>
      </c>
      <c r="AU223" s="22">
        <v>2018</v>
      </c>
      <c r="AV223" s="22" t="s">
        <v>240</v>
      </c>
      <c r="AW223" s="22" t="s">
        <v>2229</v>
      </c>
      <c r="AX223" s="33"/>
      <c r="AY223" s="33"/>
      <c r="AZ223" s="22"/>
      <c r="BA223" s="22"/>
      <c r="BB223" s="22" t="str">
        <f t="shared" si="66"/>
        <v xml:space="preserve">Bác sĩ chuyên khoa cấp I - Chấn thương chỉnh hình </v>
      </c>
      <c r="BC223" s="22" t="str">
        <f t="shared" si="67"/>
        <v>CKI</v>
      </c>
      <c r="BD223" s="22" t="s">
        <v>158</v>
      </c>
      <c r="BE223" s="22" t="s">
        <v>2230</v>
      </c>
      <c r="BF223" s="34">
        <v>43069</v>
      </c>
      <c r="BG223" s="22" t="s">
        <v>84</v>
      </c>
      <c r="BH223" s="22" t="s">
        <v>160</v>
      </c>
      <c r="BI223" s="22" t="s">
        <v>1534</v>
      </c>
      <c r="BJ223" s="16"/>
      <c r="BK223" s="16"/>
      <c r="BL223" s="16"/>
      <c r="BM223" s="16"/>
      <c r="BN223" s="22"/>
      <c r="BO223" s="47"/>
      <c r="BP223" s="30" t="s">
        <v>145</v>
      </c>
    </row>
    <row r="224" spans="1:248" ht="27.75" customHeight="1">
      <c r="A224" s="14">
        <f t="shared" si="68"/>
        <v>221</v>
      </c>
      <c r="B224" s="16"/>
      <c r="C224" s="175" t="s">
        <v>2231</v>
      </c>
      <c r="D224" s="16">
        <v>17</v>
      </c>
      <c r="E224" s="16">
        <v>10</v>
      </c>
      <c r="F224" s="16">
        <v>1989</v>
      </c>
      <c r="G224" s="16">
        <f t="shared" si="75"/>
        <v>29</v>
      </c>
      <c r="H224" s="22">
        <v>1</v>
      </c>
      <c r="I224" s="40" t="s">
        <v>2232</v>
      </c>
      <c r="J224" s="40" t="s">
        <v>2233</v>
      </c>
      <c r="K224" s="16">
        <v>20</v>
      </c>
      <c r="L224" s="16">
        <v>2</v>
      </c>
      <c r="M224" s="16">
        <v>2012</v>
      </c>
      <c r="N224" s="22" t="s">
        <v>70</v>
      </c>
      <c r="O224" s="22" t="s">
        <v>2234</v>
      </c>
      <c r="P224" s="22" t="str">
        <f>N224</f>
        <v>Tp.HCM</v>
      </c>
      <c r="Q224" s="152" t="s">
        <v>2235</v>
      </c>
      <c r="R224" s="22" t="s">
        <v>464</v>
      </c>
      <c r="S224" s="22" t="s">
        <v>270</v>
      </c>
      <c r="T224" s="16" t="s">
        <v>168</v>
      </c>
      <c r="U224" s="16"/>
      <c r="V224" s="29">
        <v>43368</v>
      </c>
      <c r="W224" s="16" t="s">
        <v>344</v>
      </c>
      <c r="X224" s="20"/>
      <c r="Y224" s="21"/>
      <c r="Z224" s="21"/>
      <c r="AA224" s="21"/>
      <c r="AB224" s="21"/>
      <c r="AC224" s="21"/>
      <c r="AD224" s="21"/>
      <c r="AE224" s="20"/>
      <c r="AF224" s="29">
        <v>43368</v>
      </c>
      <c r="AG224" s="29"/>
      <c r="AH224" s="29"/>
      <c r="AI224" s="29"/>
      <c r="AJ224" s="34"/>
      <c r="AK224" s="29">
        <v>43429</v>
      </c>
      <c r="AL224" s="29"/>
      <c r="AM224" s="29"/>
      <c r="AN224" s="32"/>
      <c r="AO224" s="29"/>
      <c r="AP224" s="16"/>
      <c r="AQ224" s="29"/>
      <c r="AR224" s="16"/>
      <c r="AS224" s="16"/>
      <c r="AT224" s="22" t="s">
        <v>211</v>
      </c>
      <c r="AU224" s="22">
        <v>2015</v>
      </c>
      <c r="AV224" s="22" t="s">
        <v>531</v>
      </c>
      <c r="AW224" s="22"/>
      <c r="AX224" s="33" t="s">
        <v>104</v>
      </c>
      <c r="AY224" s="33" t="s">
        <v>138</v>
      </c>
      <c r="AZ224" s="22"/>
      <c r="BA224" s="22"/>
      <c r="BB224" s="22" t="str">
        <f t="shared" si="66"/>
        <v xml:space="preserve">Bác sĩ Y Đa khoa </v>
      </c>
      <c r="BC224" s="22" t="str">
        <f t="shared" si="67"/>
        <v>BS.ĐH</v>
      </c>
      <c r="BD224" s="22" t="s">
        <v>141</v>
      </c>
      <c r="BE224" s="22" t="s">
        <v>2236</v>
      </c>
      <c r="BF224" s="34">
        <v>42950</v>
      </c>
      <c r="BG224" s="22" t="s">
        <v>84</v>
      </c>
      <c r="BH224" s="22" t="s">
        <v>160</v>
      </c>
      <c r="BI224" s="22" t="s">
        <v>1534</v>
      </c>
      <c r="BJ224" s="16"/>
      <c r="BK224" s="16"/>
      <c r="BL224" s="16"/>
      <c r="BM224" s="16"/>
      <c r="BN224" s="22"/>
      <c r="BO224" s="47"/>
      <c r="BP224" s="30"/>
    </row>
    <row r="225" spans="1:248" ht="27.75" customHeight="1">
      <c r="A225" s="14">
        <f t="shared" si="68"/>
        <v>222</v>
      </c>
      <c r="B225" s="16"/>
      <c r="C225" s="175" t="s">
        <v>2237</v>
      </c>
      <c r="D225" s="16">
        <v>23</v>
      </c>
      <c r="E225" s="16">
        <v>10</v>
      </c>
      <c r="F225" s="16">
        <v>1990</v>
      </c>
      <c r="G225" s="16">
        <f t="shared" si="75"/>
        <v>28</v>
      </c>
      <c r="H225" s="22">
        <v>1</v>
      </c>
      <c r="I225" s="40" t="s">
        <v>2238</v>
      </c>
      <c r="J225" s="40" t="s">
        <v>2239</v>
      </c>
      <c r="K225" s="16">
        <v>13</v>
      </c>
      <c r="L225" s="16">
        <v>6</v>
      </c>
      <c r="M225" s="16">
        <v>2016</v>
      </c>
      <c r="N225" s="22" t="s">
        <v>2240</v>
      </c>
      <c r="O225" s="22" t="s">
        <v>2241</v>
      </c>
      <c r="P225" s="22" t="str">
        <f>N225</f>
        <v>Bà  Rịa - Vũng Tàu</v>
      </c>
      <c r="Q225" s="152" t="s">
        <v>2148</v>
      </c>
      <c r="R225" s="22" t="s">
        <v>261</v>
      </c>
      <c r="S225" s="22" t="s">
        <v>270</v>
      </c>
      <c r="T225" s="16" t="s">
        <v>168</v>
      </c>
      <c r="U225" s="16"/>
      <c r="V225" s="29">
        <v>43374</v>
      </c>
      <c r="W225" s="16" t="s">
        <v>344</v>
      </c>
      <c r="X225" s="20"/>
      <c r="Y225" s="21"/>
      <c r="Z225" s="21"/>
      <c r="AA225" s="21"/>
      <c r="AB225" s="21"/>
      <c r="AC225" s="21"/>
      <c r="AD225" s="21"/>
      <c r="AE225" s="20"/>
      <c r="AF225" s="29">
        <v>43374</v>
      </c>
      <c r="AG225" s="29"/>
      <c r="AH225" s="29"/>
      <c r="AI225" s="29"/>
      <c r="AJ225" s="34"/>
      <c r="AK225" s="29" t="s">
        <v>731</v>
      </c>
      <c r="AL225" s="29"/>
      <c r="AM225" s="29"/>
      <c r="AN225" s="32"/>
      <c r="AO225" s="29"/>
      <c r="AP225" s="16"/>
      <c r="AQ225" s="29"/>
      <c r="AR225" s="16"/>
      <c r="AS225" s="16"/>
      <c r="AT225" s="22" t="s">
        <v>239</v>
      </c>
      <c r="AU225" s="22">
        <v>2014</v>
      </c>
      <c r="AV225" s="22" t="s">
        <v>531</v>
      </c>
      <c r="AW225" s="22"/>
      <c r="AX225" s="33" t="s">
        <v>104</v>
      </c>
      <c r="AY225" s="33" t="s">
        <v>104</v>
      </c>
      <c r="AZ225" s="22"/>
      <c r="BA225" s="22"/>
      <c r="BB225" s="22" t="str">
        <f t="shared" si="66"/>
        <v xml:space="preserve">Bác sĩ Y đa khoa </v>
      </c>
      <c r="BC225" s="22" t="str">
        <f t="shared" si="67"/>
        <v>BS.ĐH</v>
      </c>
      <c r="BD225" s="22" t="s">
        <v>141</v>
      </c>
      <c r="BE225" s="22"/>
      <c r="BF225" s="34"/>
      <c r="BG225" s="22"/>
      <c r="BH225" s="22"/>
      <c r="BI225" s="22"/>
      <c r="BJ225" s="16"/>
      <c r="BK225" s="16"/>
      <c r="BL225" s="16"/>
      <c r="BM225" s="16"/>
      <c r="BN225" s="22"/>
      <c r="BO225" s="47"/>
      <c r="BP225" s="30"/>
    </row>
    <row r="226" spans="1:248" ht="27.75" customHeight="1">
      <c r="A226" s="14">
        <f t="shared" si="68"/>
        <v>223</v>
      </c>
      <c r="B226" s="16"/>
      <c r="C226" s="175" t="s">
        <v>2242</v>
      </c>
      <c r="D226" s="16">
        <v>2</v>
      </c>
      <c r="E226" s="16">
        <v>5</v>
      </c>
      <c r="F226" s="16">
        <v>1987</v>
      </c>
      <c r="G226" s="16">
        <f t="shared" si="75"/>
        <v>31</v>
      </c>
      <c r="H226" s="22">
        <v>1</v>
      </c>
      <c r="I226" s="40" t="s">
        <v>2243</v>
      </c>
      <c r="J226" s="40" t="s">
        <v>2244</v>
      </c>
      <c r="K226" s="16">
        <v>26</v>
      </c>
      <c r="L226" s="16">
        <v>4</v>
      </c>
      <c r="M226" s="16">
        <v>2002</v>
      </c>
      <c r="N226" s="22" t="s">
        <v>474</v>
      </c>
      <c r="O226" s="22" t="s">
        <v>2245</v>
      </c>
      <c r="P226" s="22" t="str">
        <f>N226</f>
        <v xml:space="preserve">Tp.HCM </v>
      </c>
      <c r="Q226" s="152" t="s">
        <v>2148</v>
      </c>
      <c r="R226" s="22" t="s">
        <v>2246</v>
      </c>
      <c r="S226" s="22" t="s">
        <v>270</v>
      </c>
      <c r="T226" s="16" t="s">
        <v>152</v>
      </c>
      <c r="U226" s="16"/>
      <c r="V226" s="29">
        <v>43374</v>
      </c>
      <c r="W226" s="16" t="s">
        <v>344</v>
      </c>
      <c r="X226" s="20"/>
      <c r="Y226" s="21"/>
      <c r="Z226" s="21"/>
      <c r="AA226" s="21"/>
      <c r="AB226" s="21"/>
      <c r="AC226" s="21"/>
      <c r="AD226" s="21"/>
      <c r="AE226" s="20"/>
      <c r="AF226" s="29">
        <v>43374</v>
      </c>
      <c r="AG226" s="29"/>
      <c r="AH226" s="29"/>
      <c r="AI226" s="29"/>
      <c r="AJ226" s="34"/>
      <c r="AK226" s="29" t="s">
        <v>731</v>
      </c>
      <c r="AL226" s="29"/>
      <c r="AM226" s="29"/>
      <c r="AN226" s="32"/>
      <c r="AO226" s="29"/>
      <c r="AP226" s="16"/>
      <c r="AQ226" s="29"/>
      <c r="AR226" s="16"/>
      <c r="AS226" s="16"/>
      <c r="AT226" s="22" t="s">
        <v>101</v>
      </c>
      <c r="AU226" s="22">
        <v>2016</v>
      </c>
      <c r="AV226" s="22" t="s">
        <v>240</v>
      </c>
      <c r="AW226" s="22"/>
      <c r="AX226" s="33"/>
      <c r="AY226" s="33"/>
      <c r="AZ226" s="22"/>
      <c r="BA226" s="22"/>
      <c r="BB226" s="22" t="str">
        <f t="shared" ref="BB226:BB260" si="77">R226</f>
        <v xml:space="preserve">Bác sĩ chuyên khoa I - Chấn thương chỉnh hình </v>
      </c>
      <c r="BC226" s="22" t="str">
        <f t="shared" ref="BC226:BC260" si="78">T226</f>
        <v>CKI</v>
      </c>
      <c r="BD226" s="22" t="s">
        <v>158</v>
      </c>
      <c r="BE226" s="22" t="s">
        <v>2247</v>
      </c>
      <c r="BF226" s="34">
        <v>41414</v>
      </c>
      <c r="BG226" s="22" t="s">
        <v>84</v>
      </c>
      <c r="BH226" s="22" t="s">
        <v>160</v>
      </c>
      <c r="BI226" s="22" t="s">
        <v>2248</v>
      </c>
      <c r="BJ226" s="16"/>
      <c r="BK226" s="16"/>
      <c r="BL226" s="16"/>
      <c r="BM226" s="16"/>
      <c r="BN226" s="22"/>
      <c r="BO226" s="47"/>
      <c r="BP226" s="30"/>
    </row>
    <row r="227" spans="1:248" ht="25.5">
      <c r="A227" s="14">
        <f t="shared" si="68"/>
        <v>224</v>
      </c>
      <c r="B227" s="16">
        <v>9</v>
      </c>
      <c r="C227" s="15" t="s">
        <v>2249</v>
      </c>
      <c r="D227" s="14">
        <v>6</v>
      </c>
      <c r="E227" s="14">
        <v>5</v>
      </c>
      <c r="F227" s="14">
        <v>1987</v>
      </c>
      <c r="G227" s="16">
        <f t="shared" si="75"/>
        <v>31</v>
      </c>
      <c r="H227" s="16">
        <v>0</v>
      </c>
      <c r="I227" s="17" t="s">
        <v>2250</v>
      </c>
      <c r="J227" s="17" t="s">
        <v>2251</v>
      </c>
      <c r="K227" s="14">
        <v>2</v>
      </c>
      <c r="L227" s="14">
        <v>11</v>
      </c>
      <c r="M227" s="14">
        <v>2004</v>
      </c>
      <c r="N227" s="14" t="s">
        <v>2252</v>
      </c>
      <c r="O227" s="14" t="s">
        <v>2253</v>
      </c>
      <c r="P227" s="14" t="s">
        <v>2252</v>
      </c>
      <c r="Q227" s="251" t="s">
        <v>2148</v>
      </c>
      <c r="R227" s="28" t="s">
        <v>318</v>
      </c>
      <c r="S227" s="14" t="s">
        <v>1757</v>
      </c>
      <c r="T227" s="16" t="s">
        <v>293</v>
      </c>
      <c r="U227" s="14" t="s">
        <v>2254</v>
      </c>
      <c r="V227" s="25">
        <v>42079</v>
      </c>
      <c r="W227" s="14" t="s">
        <v>210</v>
      </c>
      <c r="X227" s="20" t="e">
        <f>SUM(#REF!)</f>
        <v>#REF!</v>
      </c>
      <c r="Y227" s="21" t="e">
        <f>#REF!-X227</f>
        <v>#REF!</v>
      </c>
      <c r="Z227" s="21"/>
      <c r="AA227" s="21" t="e">
        <f t="shared" ref="AA227:AA236" si="79">Y227-Z227-AB227-AC227-AD227</f>
        <v>#REF!</v>
      </c>
      <c r="AB227" s="21"/>
      <c r="AC227" s="21"/>
      <c r="AD227" s="21"/>
      <c r="AE227" s="20" t="e">
        <f t="shared" ref="AE227:AE247" si="80">X227+Y227</f>
        <v>#REF!</v>
      </c>
      <c r="AF227" s="19">
        <v>42079</v>
      </c>
      <c r="AG227" s="19"/>
      <c r="AH227" s="19">
        <v>42141</v>
      </c>
      <c r="AI227" s="19">
        <v>42370</v>
      </c>
      <c r="AJ227" s="19">
        <v>42736</v>
      </c>
      <c r="AK227" s="19"/>
      <c r="AL227" s="19">
        <v>43466</v>
      </c>
      <c r="AM227" s="19"/>
      <c r="AN227" s="17" t="s">
        <v>2255</v>
      </c>
      <c r="AO227" s="19">
        <v>42186</v>
      </c>
      <c r="AP227" s="14" t="s">
        <v>80</v>
      </c>
      <c r="AQ227" s="19">
        <v>42401</v>
      </c>
      <c r="AR227" s="14"/>
      <c r="AS227" s="17"/>
      <c r="AT227" s="22" t="s">
        <v>101</v>
      </c>
      <c r="AU227" s="22">
        <v>2018</v>
      </c>
      <c r="AV227" s="22" t="s">
        <v>295</v>
      </c>
      <c r="AW227" s="28" t="s">
        <v>1763</v>
      </c>
      <c r="AX227" s="22" t="s">
        <v>104</v>
      </c>
      <c r="AY227" s="22" t="s">
        <v>138</v>
      </c>
      <c r="AZ227" s="18" t="s">
        <v>1821</v>
      </c>
      <c r="BA227" s="18" t="s">
        <v>2256</v>
      </c>
      <c r="BB227" s="22" t="str">
        <f t="shared" si="77"/>
        <v xml:space="preserve">Cao đẳng điều dưỡng </v>
      </c>
      <c r="BC227" s="22" t="str">
        <f t="shared" si="78"/>
        <v>CĐ</v>
      </c>
      <c r="BD227" s="22" t="s">
        <v>307</v>
      </c>
      <c r="BE227" s="27" t="s">
        <v>2257</v>
      </c>
      <c r="BF227" s="25">
        <v>41830</v>
      </c>
      <c r="BG227" s="18" t="s">
        <v>84</v>
      </c>
      <c r="BH227" s="18" t="s">
        <v>85</v>
      </c>
      <c r="BI227" s="18" t="s">
        <v>289</v>
      </c>
      <c r="BJ227" s="14"/>
      <c r="BK227" s="14"/>
      <c r="BL227" s="14"/>
      <c r="BM227" s="14" t="s">
        <v>1210</v>
      </c>
      <c r="BN227" s="22" t="s">
        <v>763</v>
      </c>
      <c r="BO227" s="23"/>
      <c r="BP227" s="24"/>
    </row>
    <row r="228" spans="1:248" ht="30" customHeight="1">
      <c r="A228" s="14">
        <f t="shared" si="68"/>
        <v>225</v>
      </c>
      <c r="B228" s="14">
        <v>1</v>
      </c>
      <c r="C228" s="206" t="s">
        <v>2259</v>
      </c>
      <c r="D228" s="14">
        <v>15</v>
      </c>
      <c r="E228" s="14">
        <v>4</v>
      </c>
      <c r="F228" s="14">
        <v>1954</v>
      </c>
      <c r="G228" s="16">
        <f t="shared" si="75"/>
        <v>64</v>
      </c>
      <c r="H228" s="16">
        <v>1</v>
      </c>
      <c r="I228" s="17" t="s">
        <v>2260</v>
      </c>
      <c r="J228" s="17" t="s">
        <v>2261</v>
      </c>
      <c r="K228" s="14">
        <v>4</v>
      </c>
      <c r="L228" s="14">
        <v>6</v>
      </c>
      <c r="M228" s="14">
        <v>2004</v>
      </c>
      <c r="N228" s="14" t="s">
        <v>70</v>
      </c>
      <c r="O228" s="14" t="s">
        <v>2262</v>
      </c>
      <c r="P228" s="14" t="s">
        <v>70</v>
      </c>
      <c r="Q228" s="251" t="s">
        <v>2263</v>
      </c>
      <c r="R228" s="28" t="s">
        <v>2264</v>
      </c>
      <c r="S228" s="14" t="s">
        <v>130</v>
      </c>
      <c r="T228" s="14" t="s">
        <v>131</v>
      </c>
      <c r="U228" s="14" t="s">
        <v>2024</v>
      </c>
      <c r="V228" s="19" t="s">
        <v>281</v>
      </c>
      <c r="W228" s="14" t="s">
        <v>77</v>
      </c>
      <c r="X228" s="20" t="e">
        <f>SUM(#REF!)</f>
        <v>#REF!</v>
      </c>
      <c r="Y228" s="21" t="e">
        <f>#REF!-X228</f>
        <v>#REF!</v>
      </c>
      <c r="Z228" s="21">
        <v>3000000</v>
      </c>
      <c r="AA228" s="21" t="e">
        <f t="shared" si="79"/>
        <v>#REF!</v>
      </c>
      <c r="AB228" s="21">
        <v>3000000</v>
      </c>
      <c r="AC228" s="21">
        <v>3000000</v>
      </c>
      <c r="AD228" s="21">
        <v>730000</v>
      </c>
      <c r="AE228" s="20" t="e">
        <f t="shared" si="80"/>
        <v>#REF!</v>
      </c>
      <c r="AF228" s="19" t="s">
        <v>281</v>
      </c>
      <c r="AG228" s="19"/>
      <c r="AH228" s="19"/>
      <c r="AI228" s="19">
        <v>42371</v>
      </c>
      <c r="AJ228" s="19" t="s">
        <v>77</v>
      </c>
      <c r="AK228" s="29">
        <v>43101</v>
      </c>
      <c r="AL228" s="29" t="s">
        <v>78</v>
      </c>
      <c r="AM228" s="19"/>
      <c r="AN228" s="17"/>
      <c r="AO228" s="19">
        <v>42522</v>
      </c>
      <c r="AP228" s="14"/>
      <c r="AQ228" s="19">
        <v>42430</v>
      </c>
      <c r="AR228" s="14"/>
      <c r="AS228" s="17"/>
      <c r="AT228" s="18" t="s">
        <v>171</v>
      </c>
      <c r="AU228" s="18">
        <v>1988</v>
      </c>
      <c r="AV228" s="18" t="s">
        <v>2265</v>
      </c>
      <c r="AW228" s="28" t="s">
        <v>1064</v>
      </c>
      <c r="AX228" s="22" t="s">
        <v>104</v>
      </c>
      <c r="AY228" s="22" t="s">
        <v>138</v>
      </c>
      <c r="AZ228" s="18" t="s">
        <v>2266</v>
      </c>
      <c r="BA228" s="18" t="s">
        <v>2267</v>
      </c>
      <c r="BB228" s="22" t="str">
        <f t="shared" si="77"/>
        <v>Bác sĩ Sản - Ngoại</v>
      </c>
      <c r="BC228" s="22" t="str">
        <f t="shared" si="78"/>
        <v>ĐH</v>
      </c>
      <c r="BD228" s="22" t="s">
        <v>141</v>
      </c>
      <c r="BE228" s="18" t="s">
        <v>2268</v>
      </c>
      <c r="BF228" s="18" t="s">
        <v>2269</v>
      </c>
      <c r="BG228" s="18" t="s">
        <v>214</v>
      </c>
      <c r="BH228" s="18" t="s">
        <v>160</v>
      </c>
      <c r="BI228" s="18" t="s">
        <v>2270</v>
      </c>
      <c r="BJ228" s="14"/>
      <c r="BK228" s="14" t="s">
        <v>88</v>
      </c>
      <c r="BL228" s="14"/>
      <c r="BM228" s="14"/>
      <c r="BN228" s="22" t="s">
        <v>763</v>
      </c>
      <c r="BO228" s="23"/>
      <c r="BP228" s="30" t="s">
        <v>145</v>
      </c>
    </row>
    <row r="229" spans="1:248" ht="38.25">
      <c r="A229" s="14">
        <f t="shared" si="68"/>
        <v>226</v>
      </c>
      <c r="B229" s="16">
        <v>2</v>
      </c>
      <c r="C229" s="136" t="s">
        <v>2271</v>
      </c>
      <c r="D229" s="16">
        <v>30</v>
      </c>
      <c r="E229" s="16">
        <v>10</v>
      </c>
      <c r="F229" s="16">
        <v>1970</v>
      </c>
      <c r="G229" s="16">
        <f t="shared" si="75"/>
        <v>48</v>
      </c>
      <c r="H229" s="16">
        <v>0</v>
      </c>
      <c r="I229" s="32" t="s">
        <v>2272</v>
      </c>
      <c r="J229" s="32" t="s">
        <v>2273</v>
      </c>
      <c r="K229" s="16">
        <v>30</v>
      </c>
      <c r="L229" s="16">
        <v>3</v>
      </c>
      <c r="M229" s="16">
        <v>2007</v>
      </c>
      <c r="N229" s="16" t="s">
        <v>70</v>
      </c>
      <c r="O229" s="16" t="s">
        <v>2274</v>
      </c>
      <c r="P229" s="16" t="s">
        <v>70</v>
      </c>
      <c r="Q229" s="150" t="s">
        <v>2263</v>
      </c>
      <c r="R229" s="33" t="s">
        <v>2275</v>
      </c>
      <c r="S229" s="16" t="s">
        <v>151</v>
      </c>
      <c r="T229" s="22" t="s">
        <v>152</v>
      </c>
      <c r="U229" s="16">
        <v>138</v>
      </c>
      <c r="V229" s="34" t="s">
        <v>305</v>
      </c>
      <c r="W229" s="16" t="s">
        <v>77</v>
      </c>
      <c r="X229" s="20" t="e">
        <f>SUM(#REF!)</f>
        <v>#REF!</v>
      </c>
      <c r="Y229" s="21" t="e">
        <f>#REF!-X229</f>
        <v>#REF!</v>
      </c>
      <c r="Z229" s="21">
        <v>1600000</v>
      </c>
      <c r="AA229" s="21" t="e">
        <f t="shared" si="79"/>
        <v>#REF!</v>
      </c>
      <c r="AB229" s="21">
        <v>1600000</v>
      </c>
      <c r="AC229" s="21">
        <v>1600000</v>
      </c>
      <c r="AD229" s="21">
        <v>730000</v>
      </c>
      <c r="AE229" s="20" t="e">
        <f t="shared" si="80"/>
        <v>#REF!</v>
      </c>
      <c r="AF229" s="29" t="s">
        <v>2276</v>
      </c>
      <c r="AG229" s="34"/>
      <c r="AH229" s="29">
        <v>42221</v>
      </c>
      <c r="AI229" s="29">
        <v>42370</v>
      </c>
      <c r="AJ229" s="29"/>
      <c r="AK229" s="29">
        <v>43101</v>
      </c>
      <c r="AL229" s="29" t="s">
        <v>78</v>
      </c>
      <c r="AM229" s="29"/>
      <c r="AN229" s="32" t="s">
        <v>2277</v>
      </c>
      <c r="AO229" s="29">
        <v>41974</v>
      </c>
      <c r="AP229" s="16" t="s">
        <v>80</v>
      </c>
      <c r="AQ229" s="29">
        <v>41974</v>
      </c>
      <c r="AR229" s="16"/>
      <c r="AS229" s="32"/>
      <c r="AT229" s="22"/>
      <c r="AU229" s="22">
        <v>2005</v>
      </c>
      <c r="AV229" s="22" t="s">
        <v>438</v>
      </c>
      <c r="AW229" s="33" t="s">
        <v>2278</v>
      </c>
      <c r="AX229" s="28" t="s">
        <v>104</v>
      </c>
      <c r="AY229" s="28"/>
      <c r="AZ229" s="22" t="s">
        <v>783</v>
      </c>
      <c r="BA229" s="22" t="s">
        <v>2279</v>
      </c>
      <c r="BB229" s="22" t="str">
        <f t="shared" si="77"/>
        <v>Bác sĩ chuyên khoa cấp I -Sản phụ khoa</v>
      </c>
      <c r="BC229" s="22" t="str">
        <f t="shared" si="78"/>
        <v>CKI</v>
      </c>
      <c r="BD229" s="22" t="s">
        <v>158</v>
      </c>
      <c r="BE229" s="35" t="s">
        <v>2280</v>
      </c>
      <c r="BF229" s="34">
        <v>41824</v>
      </c>
      <c r="BG229" s="22" t="s">
        <v>84</v>
      </c>
      <c r="BH229" s="22" t="s">
        <v>160</v>
      </c>
      <c r="BI229" s="22" t="s">
        <v>2281</v>
      </c>
      <c r="BJ229" s="16"/>
      <c r="BK229" s="16"/>
      <c r="BL229" s="16"/>
      <c r="BM229" s="16"/>
      <c r="BN229" s="22" t="s">
        <v>763</v>
      </c>
      <c r="BO229" s="36"/>
      <c r="BP229" s="30" t="s">
        <v>145</v>
      </c>
    </row>
    <row r="230" spans="1:248" ht="30.75" customHeight="1">
      <c r="A230" s="14">
        <f t="shared" si="68"/>
        <v>227</v>
      </c>
      <c r="B230" s="16">
        <v>3</v>
      </c>
      <c r="C230" s="136" t="s">
        <v>2282</v>
      </c>
      <c r="D230" s="16">
        <v>20</v>
      </c>
      <c r="E230" s="16">
        <v>3</v>
      </c>
      <c r="F230" s="16">
        <v>1981</v>
      </c>
      <c r="G230" s="16">
        <f t="shared" si="75"/>
        <v>37</v>
      </c>
      <c r="H230" s="16">
        <v>0</v>
      </c>
      <c r="I230" s="32" t="s">
        <v>2283</v>
      </c>
      <c r="J230" s="32">
        <v>381176805</v>
      </c>
      <c r="K230" s="16">
        <v>29</v>
      </c>
      <c r="L230" s="16">
        <v>3</v>
      </c>
      <c r="M230" s="16">
        <v>2000</v>
      </c>
      <c r="N230" s="16" t="s">
        <v>709</v>
      </c>
      <c r="O230" s="16" t="s">
        <v>2284</v>
      </c>
      <c r="P230" s="16" t="s">
        <v>70</v>
      </c>
      <c r="Q230" s="150" t="s">
        <v>2263</v>
      </c>
      <c r="R230" s="33" t="s">
        <v>2275</v>
      </c>
      <c r="S230" s="16" t="s">
        <v>151</v>
      </c>
      <c r="T230" s="22" t="s">
        <v>152</v>
      </c>
      <c r="U230" s="16">
        <v>139</v>
      </c>
      <c r="V230" s="29">
        <v>41974</v>
      </c>
      <c r="W230" s="16" t="s">
        <v>77</v>
      </c>
      <c r="X230" s="20" t="e">
        <f>SUM(#REF!)</f>
        <v>#REF!</v>
      </c>
      <c r="Y230" s="21" t="e">
        <f>#REF!-X230</f>
        <v>#REF!</v>
      </c>
      <c r="Z230" s="21">
        <v>1600000</v>
      </c>
      <c r="AA230" s="21" t="e">
        <f t="shared" si="79"/>
        <v>#REF!</v>
      </c>
      <c r="AB230" s="21">
        <v>1600000</v>
      </c>
      <c r="AC230" s="21">
        <v>1600000</v>
      </c>
      <c r="AD230" s="21">
        <v>730000</v>
      </c>
      <c r="AE230" s="20" t="e">
        <f t="shared" si="80"/>
        <v>#REF!</v>
      </c>
      <c r="AF230" s="29">
        <v>41974</v>
      </c>
      <c r="AG230" s="29"/>
      <c r="AH230" s="29">
        <v>42339</v>
      </c>
      <c r="AI230" s="29">
        <v>42370</v>
      </c>
      <c r="AJ230" s="29"/>
      <c r="AK230" s="29">
        <v>43101</v>
      </c>
      <c r="AL230" s="29" t="s">
        <v>78</v>
      </c>
      <c r="AM230" s="29"/>
      <c r="AN230" s="32" t="s">
        <v>2285</v>
      </c>
      <c r="AO230" s="29">
        <v>42186</v>
      </c>
      <c r="AP230" s="16"/>
      <c r="AQ230" s="29">
        <v>42186</v>
      </c>
      <c r="AR230" s="16"/>
      <c r="AS230" s="32"/>
      <c r="AT230" s="22" t="s">
        <v>101</v>
      </c>
      <c r="AU230" s="22">
        <v>2007</v>
      </c>
      <c r="AV230" s="22" t="s">
        <v>2286</v>
      </c>
      <c r="AW230" s="33" t="s">
        <v>2287</v>
      </c>
      <c r="AX230" s="33" t="s">
        <v>104</v>
      </c>
      <c r="AY230" s="33" t="s">
        <v>104</v>
      </c>
      <c r="AZ230" s="22" t="s">
        <v>2288</v>
      </c>
      <c r="BA230" s="22" t="s">
        <v>2289</v>
      </c>
      <c r="BB230" s="22" t="str">
        <f t="shared" si="77"/>
        <v>Bác sĩ chuyên khoa cấp I -Sản phụ khoa</v>
      </c>
      <c r="BC230" s="22" t="str">
        <f t="shared" si="78"/>
        <v>CKI</v>
      </c>
      <c r="BD230" s="22" t="s">
        <v>158</v>
      </c>
      <c r="BE230" s="35" t="s">
        <v>2290</v>
      </c>
      <c r="BF230" s="34">
        <v>41618</v>
      </c>
      <c r="BG230" s="22" t="s">
        <v>84</v>
      </c>
      <c r="BH230" s="22" t="s">
        <v>160</v>
      </c>
      <c r="BI230" s="22" t="s">
        <v>2281</v>
      </c>
      <c r="BJ230" s="16"/>
      <c r="BK230" s="16"/>
      <c r="BL230" s="16"/>
      <c r="BM230" s="16"/>
      <c r="BN230" s="22" t="s">
        <v>763</v>
      </c>
      <c r="BO230" s="36"/>
      <c r="BP230" s="30" t="s">
        <v>145</v>
      </c>
    </row>
    <row r="231" spans="1:248" ht="25.5">
      <c r="A231" s="14">
        <f t="shared" si="68"/>
        <v>228</v>
      </c>
      <c r="B231" s="16">
        <v>4</v>
      </c>
      <c r="C231" s="136" t="s">
        <v>2291</v>
      </c>
      <c r="D231" s="16">
        <v>13</v>
      </c>
      <c r="E231" s="16">
        <v>4</v>
      </c>
      <c r="F231" s="16">
        <v>1983</v>
      </c>
      <c r="G231" s="16">
        <f t="shared" si="75"/>
        <v>35</v>
      </c>
      <c r="H231" s="16">
        <v>0</v>
      </c>
      <c r="I231" s="32" t="s">
        <v>2292</v>
      </c>
      <c r="J231" s="32" t="s">
        <v>2293</v>
      </c>
      <c r="K231" s="16">
        <v>31</v>
      </c>
      <c r="L231" s="16">
        <v>7</v>
      </c>
      <c r="M231" s="16">
        <v>2013</v>
      </c>
      <c r="N231" s="16" t="s">
        <v>70</v>
      </c>
      <c r="O231" s="16" t="s">
        <v>2294</v>
      </c>
      <c r="P231" s="16" t="s">
        <v>70</v>
      </c>
      <c r="Q231" s="150" t="s">
        <v>2263</v>
      </c>
      <c r="R231" s="33" t="s">
        <v>2295</v>
      </c>
      <c r="S231" s="16" t="s">
        <v>151</v>
      </c>
      <c r="T231" s="16" t="s">
        <v>168</v>
      </c>
      <c r="U231" s="16">
        <v>140</v>
      </c>
      <c r="V231" s="29">
        <v>42186</v>
      </c>
      <c r="W231" s="16" t="s">
        <v>77</v>
      </c>
      <c r="X231" s="20" t="e">
        <f>SUM(#REF!)</f>
        <v>#REF!</v>
      </c>
      <c r="Y231" s="21" t="e">
        <f>#REF!-X231</f>
        <v>#REF!</v>
      </c>
      <c r="Z231" s="21">
        <v>1500000</v>
      </c>
      <c r="AA231" s="21" t="e">
        <f t="shared" si="79"/>
        <v>#REF!</v>
      </c>
      <c r="AB231" s="21">
        <v>1500000</v>
      </c>
      <c r="AC231" s="21">
        <v>1500000</v>
      </c>
      <c r="AD231" s="21">
        <v>730000</v>
      </c>
      <c r="AE231" s="20" t="e">
        <f t="shared" si="80"/>
        <v>#REF!</v>
      </c>
      <c r="AF231" s="29">
        <v>42186</v>
      </c>
      <c r="AG231" s="29"/>
      <c r="AH231" s="29">
        <v>42247</v>
      </c>
      <c r="AI231" s="29">
        <v>42370</v>
      </c>
      <c r="AJ231" s="29"/>
      <c r="AK231" s="29">
        <v>43101</v>
      </c>
      <c r="AL231" s="29" t="s">
        <v>78</v>
      </c>
      <c r="AM231" s="29"/>
      <c r="AN231" s="32" t="s">
        <v>2296</v>
      </c>
      <c r="AO231" s="29">
        <v>42248</v>
      </c>
      <c r="AP231" s="16" t="s">
        <v>80</v>
      </c>
      <c r="AQ231" s="29">
        <v>41913</v>
      </c>
      <c r="AR231" s="16"/>
      <c r="AS231" s="32"/>
      <c r="AT231" s="22" t="s">
        <v>171</v>
      </c>
      <c r="AU231" s="22">
        <v>2008</v>
      </c>
      <c r="AV231" s="22" t="s">
        <v>186</v>
      </c>
      <c r="AW231" s="33" t="s">
        <v>2297</v>
      </c>
      <c r="AX231" s="33"/>
      <c r="AY231" s="33"/>
      <c r="AZ231" s="22" t="s">
        <v>1151</v>
      </c>
      <c r="BA231" s="22" t="s">
        <v>2298</v>
      </c>
      <c r="BB231" s="22" t="str">
        <f t="shared" si="77"/>
        <v>Bác sĩ Sản phụ khoa</v>
      </c>
      <c r="BC231" s="22" t="str">
        <f t="shared" si="78"/>
        <v>BS.ĐH</v>
      </c>
      <c r="BD231" s="22" t="s">
        <v>141</v>
      </c>
      <c r="BE231" s="35" t="s">
        <v>2299</v>
      </c>
      <c r="BF231" s="34">
        <v>41653</v>
      </c>
      <c r="BG231" s="22" t="s">
        <v>84</v>
      </c>
      <c r="BH231" s="22" t="s">
        <v>160</v>
      </c>
      <c r="BI231" s="22" t="s">
        <v>2281</v>
      </c>
      <c r="BJ231" s="16"/>
      <c r="BK231" s="16"/>
      <c r="BL231" s="16"/>
      <c r="BM231" s="16"/>
      <c r="BN231" s="22" t="s">
        <v>763</v>
      </c>
      <c r="BO231" s="36"/>
      <c r="BP231" s="30" t="s">
        <v>145</v>
      </c>
    </row>
    <row r="232" spans="1:248" ht="38.25">
      <c r="A232" s="14">
        <f t="shared" si="68"/>
        <v>229</v>
      </c>
      <c r="B232" s="16">
        <v>5</v>
      </c>
      <c r="C232" s="136" t="s">
        <v>2300</v>
      </c>
      <c r="D232" s="16">
        <v>10</v>
      </c>
      <c r="E232" s="16">
        <v>10</v>
      </c>
      <c r="F232" s="16">
        <v>1990</v>
      </c>
      <c r="G232" s="16">
        <f t="shared" si="75"/>
        <v>28</v>
      </c>
      <c r="H232" s="16">
        <v>1</v>
      </c>
      <c r="I232" s="16" t="s">
        <v>2301</v>
      </c>
      <c r="J232" s="32" t="s">
        <v>2302</v>
      </c>
      <c r="K232" s="32">
        <v>28</v>
      </c>
      <c r="L232" s="16">
        <v>6</v>
      </c>
      <c r="M232" s="16">
        <v>2006</v>
      </c>
      <c r="N232" s="16" t="s">
        <v>335</v>
      </c>
      <c r="O232" s="16" t="s">
        <v>2303</v>
      </c>
      <c r="P232" s="16" t="s">
        <v>335</v>
      </c>
      <c r="Q232" s="150" t="s">
        <v>2263</v>
      </c>
      <c r="R232" s="33" t="s">
        <v>167</v>
      </c>
      <c r="S232" s="16" t="s">
        <v>151</v>
      </c>
      <c r="T232" s="16" t="s">
        <v>168</v>
      </c>
      <c r="U232" s="16" t="s">
        <v>2304</v>
      </c>
      <c r="V232" s="34">
        <v>42552</v>
      </c>
      <c r="W232" s="16" t="s">
        <v>210</v>
      </c>
      <c r="X232" s="20" t="e">
        <f>SUM(#REF!)</f>
        <v>#REF!</v>
      </c>
      <c r="Y232" s="21" t="e">
        <f>#REF!-X232</f>
        <v>#REF!</v>
      </c>
      <c r="Z232" s="21">
        <v>1500000</v>
      </c>
      <c r="AA232" s="21" t="e">
        <f t="shared" si="79"/>
        <v>#REF!</v>
      </c>
      <c r="AB232" s="21">
        <v>1500000</v>
      </c>
      <c r="AC232" s="21">
        <v>1500000</v>
      </c>
      <c r="AD232" s="21">
        <v>730000</v>
      </c>
      <c r="AE232" s="20" t="e">
        <f t="shared" si="80"/>
        <v>#REF!</v>
      </c>
      <c r="AF232" s="29">
        <v>42552</v>
      </c>
      <c r="AG232" s="29"/>
      <c r="AH232" s="29"/>
      <c r="AI232" s="29">
        <v>42614</v>
      </c>
      <c r="AJ232" s="29">
        <v>42979</v>
      </c>
      <c r="AK232" s="29"/>
      <c r="AL232" s="29">
        <v>43709</v>
      </c>
      <c r="AM232" s="29"/>
      <c r="AN232" s="32" t="s">
        <v>2305</v>
      </c>
      <c r="AO232" s="29">
        <v>42614</v>
      </c>
      <c r="AP232" s="16" t="s">
        <v>80</v>
      </c>
      <c r="AQ232" s="29">
        <v>42614</v>
      </c>
      <c r="AR232" s="16"/>
      <c r="AS232" s="32"/>
      <c r="AT232" s="22" t="s">
        <v>101</v>
      </c>
      <c r="AU232" s="22">
        <v>2014</v>
      </c>
      <c r="AV232" s="22" t="s">
        <v>2306</v>
      </c>
      <c r="AW232" s="33" t="s">
        <v>2307</v>
      </c>
      <c r="AX232" s="33" t="s">
        <v>226</v>
      </c>
      <c r="AY232" s="33" t="s">
        <v>138</v>
      </c>
      <c r="AZ232" s="22" t="s">
        <v>1474</v>
      </c>
      <c r="BA232" s="22" t="s">
        <v>2308</v>
      </c>
      <c r="BB232" s="22" t="str">
        <f t="shared" si="77"/>
        <v>Bác sĩ Y khoa</v>
      </c>
      <c r="BC232" s="22" t="str">
        <f t="shared" si="78"/>
        <v>BS.ĐH</v>
      </c>
      <c r="BD232" s="22" t="s">
        <v>141</v>
      </c>
      <c r="BE232" s="35" t="s">
        <v>2309</v>
      </c>
      <c r="BF232" s="34">
        <v>42514</v>
      </c>
      <c r="BG232" s="22" t="s">
        <v>176</v>
      </c>
      <c r="BH232" s="22" t="s">
        <v>160</v>
      </c>
      <c r="BI232" s="22" t="s">
        <v>2310</v>
      </c>
      <c r="BJ232" s="16"/>
      <c r="BK232" s="16"/>
      <c r="BL232" s="16"/>
      <c r="BM232" s="16"/>
      <c r="BN232" s="22" t="s">
        <v>203</v>
      </c>
      <c r="BO232" s="36"/>
      <c r="BP232" s="30" t="s">
        <v>145</v>
      </c>
    </row>
    <row r="233" spans="1:248" ht="26.25" customHeight="1">
      <c r="A233" s="14">
        <f t="shared" si="68"/>
        <v>230</v>
      </c>
      <c r="B233" s="16">
        <v>6</v>
      </c>
      <c r="C233" s="136" t="s">
        <v>2311</v>
      </c>
      <c r="D233" s="16">
        <v>10</v>
      </c>
      <c r="E233" s="16">
        <v>10</v>
      </c>
      <c r="F233" s="16">
        <v>1986</v>
      </c>
      <c r="G233" s="16">
        <f t="shared" si="75"/>
        <v>32</v>
      </c>
      <c r="H233" s="16">
        <v>0</v>
      </c>
      <c r="I233" s="32" t="s">
        <v>2312</v>
      </c>
      <c r="J233" s="16">
        <v>186356589</v>
      </c>
      <c r="K233" s="16">
        <v>7</v>
      </c>
      <c r="L233" s="16">
        <v>12</v>
      </c>
      <c r="M233" s="16">
        <v>2015</v>
      </c>
      <c r="N233" s="16" t="s">
        <v>327</v>
      </c>
      <c r="O233" s="16" t="s">
        <v>2313</v>
      </c>
      <c r="P233" s="16" t="s">
        <v>327</v>
      </c>
      <c r="Q233" s="150" t="s">
        <v>2263</v>
      </c>
      <c r="R233" s="33" t="s">
        <v>2314</v>
      </c>
      <c r="S233" s="16" t="s">
        <v>151</v>
      </c>
      <c r="T233" s="22" t="s">
        <v>152</v>
      </c>
      <c r="U233" s="16" t="s">
        <v>2315</v>
      </c>
      <c r="V233" s="29">
        <v>42590</v>
      </c>
      <c r="W233" s="16" t="s">
        <v>210</v>
      </c>
      <c r="X233" s="20" t="e">
        <f>SUM(#REF!)</f>
        <v>#REF!</v>
      </c>
      <c r="Y233" s="21" t="e">
        <f>#REF!-X233</f>
        <v>#REF!</v>
      </c>
      <c r="Z233" s="21">
        <v>1600000</v>
      </c>
      <c r="AA233" s="21" t="e">
        <f t="shared" si="79"/>
        <v>#REF!</v>
      </c>
      <c r="AB233" s="21">
        <v>1600000</v>
      </c>
      <c r="AC233" s="21">
        <v>1600000</v>
      </c>
      <c r="AD233" s="21">
        <v>730000</v>
      </c>
      <c r="AE233" s="20" t="e">
        <f t="shared" si="80"/>
        <v>#REF!</v>
      </c>
      <c r="AF233" s="29">
        <v>42590</v>
      </c>
      <c r="AG233" s="22"/>
      <c r="AH233" s="29"/>
      <c r="AI233" s="29">
        <v>42644</v>
      </c>
      <c r="AJ233" s="29">
        <v>43009</v>
      </c>
      <c r="AK233" s="29"/>
      <c r="AL233" s="29">
        <v>43739</v>
      </c>
      <c r="AM233" s="29"/>
      <c r="AN233" s="32" t="s">
        <v>2316</v>
      </c>
      <c r="AO233" s="29">
        <v>42644</v>
      </c>
      <c r="AP233" s="16"/>
      <c r="AQ233" s="29">
        <v>42644</v>
      </c>
      <c r="AR233" s="16"/>
      <c r="AS233" s="32"/>
      <c r="AT233" s="22" t="s">
        <v>101</v>
      </c>
      <c r="AU233" s="22">
        <v>2011</v>
      </c>
      <c r="AV233" s="22" t="s">
        <v>2317</v>
      </c>
      <c r="AW233" s="33" t="s">
        <v>2318</v>
      </c>
      <c r="AX233" s="33" t="s">
        <v>226</v>
      </c>
      <c r="AY233" s="33" t="s">
        <v>104</v>
      </c>
      <c r="AZ233" s="22"/>
      <c r="BA233" s="22"/>
      <c r="BB233" s="22" t="str">
        <f t="shared" si="77"/>
        <v>Bác sĩ chuyên khoa cấp I - Sản phụ khoa</v>
      </c>
      <c r="BC233" s="22" t="str">
        <f t="shared" si="78"/>
        <v>CKI</v>
      </c>
      <c r="BD233" s="22" t="s">
        <v>158</v>
      </c>
      <c r="BE233" s="35" t="s">
        <v>2319</v>
      </c>
      <c r="BF233" s="34">
        <v>42038</v>
      </c>
      <c r="BG233" s="22" t="s">
        <v>176</v>
      </c>
      <c r="BH233" s="22" t="s">
        <v>85</v>
      </c>
      <c r="BI233" s="22" t="s">
        <v>2310</v>
      </c>
      <c r="BJ233" s="16"/>
      <c r="BK233" s="16"/>
      <c r="BL233" s="16"/>
      <c r="BM233" s="16"/>
      <c r="BN233" s="22" t="s">
        <v>203</v>
      </c>
      <c r="BO233" s="36"/>
      <c r="BP233" s="30" t="s">
        <v>145</v>
      </c>
    </row>
    <row r="234" spans="1:248" ht="25.5">
      <c r="A234" s="14">
        <f t="shared" si="68"/>
        <v>231</v>
      </c>
      <c r="B234" s="16">
        <v>7</v>
      </c>
      <c r="C234" s="136" t="s">
        <v>2320</v>
      </c>
      <c r="D234" s="16">
        <v>12</v>
      </c>
      <c r="E234" s="16">
        <v>4</v>
      </c>
      <c r="F234" s="16">
        <v>1975</v>
      </c>
      <c r="G234" s="16">
        <f t="shared" si="75"/>
        <v>43</v>
      </c>
      <c r="H234" s="16">
        <v>1</v>
      </c>
      <c r="I234" s="32" t="s">
        <v>2321</v>
      </c>
      <c r="J234" s="32" t="s">
        <v>2322</v>
      </c>
      <c r="K234" s="16">
        <v>12</v>
      </c>
      <c r="L234" s="16">
        <v>9</v>
      </c>
      <c r="M234" s="16">
        <v>2007</v>
      </c>
      <c r="N234" s="16" t="s">
        <v>709</v>
      </c>
      <c r="O234" s="16" t="s">
        <v>2323</v>
      </c>
      <c r="P234" s="16" t="s">
        <v>709</v>
      </c>
      <c r="Q234" s="150" t="s">
        <v>2263</v>
      </c>
      <c r="R234" s="33" t="s">
        <v>2295</v>
      </c>
      <c r="S234" s="16" t="s">
        <v>151</v>
      </c>
      <c r="T234" s="16" t="s">
        <v>168</v>
      </c>
      <c r="U234" s="16" t="s">
        <v>2324</v>
      </c>
      <c r="V234" s="29">
        <v>42604</v>
      </c>
      <c r="W234" s="16" t="s">
        <v>210</v>
      </c>
      <c r="X234" s="20" t="e">
        <f>SUM(#REF!)</f>
        <v>#REF!</v>
      </c>
      <c r="Y234" s="21" t="e">
        <f>#REF!-X234</f>
        <v>#REF!</v>
      </c>
      <c r="Z234" s="21">
        <v>1500000</v>
      </c>
      <c r="AA234" s="21" t="e">
        <f t="shared" si="79"/>
        <v>#REF!</v>
      </c>
      <c r="AB234" s="21">
        <v>1500000</v>
      </c>
      <c r="AC234" s="21">
        <v>1500000</v>
      </c>
      <c r="AD234" s="21">
        <v>730000</v>
      </c>
      <c r="AE234" s="20" t="e">
        <f t="shared" si="80"/>
        <v>#REF!</v>
      </c>
      <c r="AF234" s="29">
        <v>42604</v>
      </c>
      <c r="AG234" s="29"/>
      <c r="AH234" s="29"/>
      <c r="AI234" s="29">
        <v>42665</v>
      </c>
      <c r="AJ234" s="29">
        <v>43030</v>
      </c>
      <c r="AK234" s="29"/>
      <c r="AL234" s="29">
        <v>43768</v>
      </c>
      <c r="AM234" s="29"/>
      <c r="AN234" s="32" t="s">
        <v>2325</v>
      </c>
      <c r="AO234" s="29">
        <v>42644</v>
      </c>
      <c r="AP234" s="16"/>
      <c r="AQ234" s="29">
        <v>42644</v>
      </c>
      <c r="AR234" s="16"/>
      <c r="AS234" s="32"/>
      <c r="AT234" s="22" t="s">
        <v>211</v>
      </c>
      <c r="AU234" s="22">
        <v>2011</v>
      </c>
      <c r="AV234" s="22" t="s">
        <v>240</v>
      </c>
      <c r="AW234" s="33" t="s">
        <v>2326</v>
      </c>
      <c r="AX234" s="33"/>
      <c r="AY234" s="33"/>
      <c r="AZ234" s="22" t="s">
        <v>2327</v>
      </c>
      <c r="BA234" s="22" t="s">
        <v>2328</v>
      </c>
      <c r="BB234" s="22" t="str">
        <f t="shared" si="77"/>
        <v>Bác sĩ Sản phụ khoa</v>
      </c>
      <c r="BC234" s="22" t="str">
        <f t="shared" si="78"/>
        <v>BS.ĐH</v>
      </c>
      <c r="BD234" s="22" t="s">
        <v>141</v>
      </c>
      <c r="BE234" s="35" t="s">
        <v>2329</v>
      </c>
      <c r="BF234" s="34">
        <v>41639</v>
      </c>
      <c r="BG234" s="22" t="s">
        <v>2330</v>
      </c>
      <c r="BH234" s="22" t="s">
        <v>85</v>
      </c>
      <c r="BI234" s="22" t="s">
        <v>2331</v>
      </c>
      <c r="BJ234" s="16"/>
      <c r="BK234" s="16"/>
      <c r="BL234" s="16"/>
      <c r="BM234" s="16"/>
      <c r="BN234" s="22" t="s">
        <v>312</v>
      </c>
      <c r="BO234" s="36" t="s">
        <v>216</v>
      </c>
      <c r="BP234" s="30" t="s">
        <v>145</v>
      </c>
    </row>
    <row r="235" spans="1:248" ht="25.5">
      <c r="A235" s="14">
        <f t="shared" si="68"/>
        <v>232</v>
      </c>
      <c r="B235" s="16">
        <v>8</v>
      </c>
      <c r="C235" s="136" t="s">
        <v>2332</v>
      </c>
      <c r="D235" s="16">
        <v>27</v>
      </c>
      <c r="E235" s="16">
        <v>8</v>
      </c>
      <c r="F235" s="16">
        <v>1975</v>
      </c>
      <c r="G235" s="16">
        <f t="shared" si="75"/>
        <v>43</v>
      </c>
      <c r="H235" s="16">
        <v>0</v>
      </c>
      <c r="I235" s="32" t="s">
        <v>2333</v>
      </c>
      <c r="J235" s="16" t="s">
        <v>2334</v>
      </c>
      <c r="K235" s="16">
        <v>20</v>
      </c>
      <c r="L235" s="16">
        <v>8</v>
      </c>
      <c r="M235" s="16">
        <v>2001</v>
      </c>
      <c r="N235" s="16" t="s">
        <v>247</v>
      </c>
      <c r="O235" s="16" t="s">
        <v>2335</v>
      </c>
      <c r="P235" s="16" t="s">
        <v>247</v>
      </c>
      <c r="Q235" s="150" t="s">
        <v>2263</v>
      </c>
      <c r="R235" s="33" t="s">
        <v>2275</v>
      </c>
      <c r="S235" s="16" t="s">
        <v>151</v>
      </c>
      <c r="T235" s="22" t="s">
        <v>152</v>
      </c>
      <c r="U235" s="16">
        <v>315</v>
      </c>
      <c r="V235" s="29">
        <v>42675</v>
      </c>
      <c r="W235" s="16" t="s">
        <v>210</v>
      </c>
      <c r="X235" s="20" t="e">
        <f>SUM(#REF!)</f>
        <v>#REF!</v>
      </c>
      <c r="Y235" s="21" t="e">
        <f>#REF!-X235</f>
        <v>#REF!</v>
      </c>
      <c r="Z235" s="21">
        <v>1600000</v>
      </c>
      <c r="AA235" s="21" t="e">
        <f t="shared" si="79"/>
        <v>#REF!</v>
      </c>
      <c r="AB235" s="21">
        <v>1600000</v>
      </c>
      <c r="AC235" s="21">
        <v>1600000</v>
      </c>
      <c r="AD235" s="44">
        <v>730000</v>
      </c>
      <c r="AE235" s="20" t="e">
        <f t="shared" si="80"/>
        <v>#REF!</v>
      </c>
      <c r="AF235" s="29">
        <v>42675</v>
      </c>
      <c r="AG235" s="33"/>
      <c r="AH235" s="33"/>
      <c r="AI235" s="34"/>
      <c r="AJ235" s="29">
        <v>42736</v>
      </c>
      <c r="AK235" s="29">
        <v>43101</v>
      </c>
      <c r="AL235" s="45">
        <v>43830</v>
      </c>
      <c r="AM235" s="45"/>
      <c r="AN235" s="32" t="s">
        <v>2336</v>
      </c>
      <c r="AO235" s="29">
        <v>42736</v>
      </c>
      <c r="AP235" s="16" t="s">
        <v>80</v>
      </c>
      <c r="AQ235" s="29">
        <v>42736</v>
      </c>
      <c r="AR235" s="16"/>
      <c r="AS235" s="32"/>
      <c r="AT235" s="22" t="s">
        <v>523</v>
      </c>
      <c r="AU235" s="22">
        <v>2014</v>
      </c>
      <c r="AV235" s="22" t="s">
        <v>1272</v>
      </c>
      <c r="AW235" s="33"/>
      <c r="AX235" s="33" t="s">
        <v>104</v>
      </c>
      <c r="AY235" s="33"/>
      <c r="AZ235" s="22" t="s">
        <v>2337</v>
      </c>
      <c r="BA235" s="22" t="s">
        <v>2338</v>
      </c>
      <c r="BB235" s="22" t="str">
        <f t="shared" si="77"/>
        <v>Bác sĩ chuyên khoa cấp I -Sản phụ khoa</v>
      </c>
      <c r="BC235" s="22" t="str">
        <f t="shared" si="78"/>
        <v>CKI</v>
      </c>
      <c r="BD235" s="22" t="s">
        <v>158</v>
      </c>
      <c r="BE235" s="35" t="s">
        <v>2339</v>
      </c>
      <c r="BF235" s="34">
        <v>41590</v>
      </c>
      <c r="BG235" s="22" t="s">
        <v>214</v>
      </c>
      <c r="BH235" s="22" t="s">
        <v>160</v>
      </c>
      <c r="BI235" s="22" t="s">
        <v>2340</v>
      </c>
      <c r="BJ235" s="16"/>
      <c r="BK235" s="16"/>
      <c r="BL235" s="16"/>
      <c r="BM235" s="16"/>
      <c r="BN235" s="22" t="s">
        <v>312</v>
      </c>
      <c r="BO235" s="36" t="s">
        <v>216</v>
      </c>
      <c r="BP235" s="30" t="s">
        <v>145</v>
      </c>
    </row>
    <row r="236" spans="1:248" ht="25.5">
      <c r="A236" s="14">
        <f t="shared" si="68"/>
        <v>233</v>
      </c>
      <c r="B236" s="16">
        <v>9</v>
      </c>
      <c r="C236" s="31" t="s">
        <v>2341</v>
      </c>
      <c r="D236" s="16">
        <v>8</v>
      </c>
      <c r="E236" s="16">
        <v>5</v>
      </c>
      <c r="F236" s="16">
        <v>1982</v>
      </c>
      <c r="G236" s="16">
        <f t="shared" si="75"/>
        <v>36</v>
      </c>
      <c r="H236" s="16">
        <v>0</v>
      </c>
      <c r="I236" s="32" t="s">
        <v>2342</v>
      </c>
      <c r="J236" s="32" t="s">
        <v>2343</v>
      </c>
      <c r="K236" s="16">
        <v>29</v>
      </c>
      <c r="L236" s="16">
        <v>4</v>
      </c>
      <c r="M236" s="16">
        <v>2013</v>
      </c>
      <c r="N236" s="16" t="s">
        <v>70</v>
      </c>
      <c r="O236" s="16" t="s">
        <v>2344</v>
      </c>
      <c r="P236" s="16" t="s">
        <v>70</v>
      </c>
      <c r="Q236" s="150" t="s">
        <v>2263</v>
      </c>
      <c r="R236" s="33" t="s">
        <v>2275</v>
      </c>
      <c r="S236" s="16" t="s">
        <v>151</v>
      </c>
      <c r="T236" s="22" t="s">
        <v>152</v>
      </c>
      <c r="U236" s="16">
        <v>316</v>
      </c>
      <c r="V236" s="29">
        <v>42675</v>
      </c>
      <c r="W236" s="16" t="s">
        <v>210</v>
      </c>
      <c r="X236" s="20" t="e">
        <f>SUM(#REF!)</f>
        <v>#REF!</v>
      </c>
      <c r="Y236" s="21" t="e">
        <f>#REF!-X236</f>
        <v>#REF!</v>
      </c>
      <c r="Z236" s="21">
        <v>1600000</v>
      </c>
      <c r="AA236" s="21" t="e">
        <f t="shared" si="79"/>
        <v>#REF!</v>
      </c>
      <c r="AB236" s="21">
        <v>1600000</v>
      </c>
      <c r="AC236" s="21">
        <v>1600000</v>
      </c>
      <c r="AD236" s="44">
        <v>730000</v>
      </c>
      <c r="AE236" s="20" t="e">
        <f t="shared" si="80"/>
        <v>#REF!</v>
      </c>
      <c r="AF236" s="29">
        <v>42675</v>
      </c>
      <c r="AG236" s="33"/>
      <c r="AH236" s="33"/>
      <c r="AI236" s="34"/>
      <c r="AJ236" s="29">
        <v>42736</v>
      </c>
      <c r="AK236" s="29">
        <v>43101</v>
      </c>
      <c r="AL236" s="45">
        <v>43830</v>
      </c>
      <c r="AM236" s="45"/>
      <c r="AN236" s="32" t="s">
        <v>2345</v>
      </c>
      <c r="AO236" s="29">
        <v>42736</v>
      </c>
      <c r="AP236" s="16"/>
      <c r="AQ236" s="29">
        <v>42736</v>
      </c>
      <c r="AR236" s="16"/>
      <c r="AS236" s="32"/>
      <c r="AT236" s="22" t="s">
        <v>523</v>
      </c>
      <c r="AU236" s="22">
        <v>2014</v>
      </c>
      <c r="AV236" s="22" t="s">
        <v>1272</v>
      </c>
      <c r="AW236" s="22" t="s">
        <v>2346</v>
      </c>
      <c r="AX236" s="33" t="s">
        <v>104</v>
      </c>
      <c r="AY236" s="33"/>
      <c r="AZ236" s="22"/>
      <c r="BA236" s="22"/>
      <c r="BB236" s="22" t="str">
        <f t="shared" si="77"/>
        <v>Bác sĩ chuyên khoa cấp I -Sản phụ khoa</v>
      </c>
      <c r="BC236" s="22" t="str">
        <f t="shared" si="78"/>
        <v>CKI</v>
      </c>
      <c r="BD236" s="22" t="s">
        <v>158</v>
      </c>
      <c r="BE236" s="35" t="s">
        <v>2347</v>
      </c>
      <c r="BF236" s="34">
        <v>41627</v>
      </c>
      <c r="BG236" s="22" t="s">
        <v>84</v>
      </c>
      <c r="BH236" s="22" t="s">
        <v>160</v>
      </c>
      <c r="BI236" s="22" t="s">
        <v>2348</v>
      </c>
      <c r="BJ236" s="16"/>
      <c r="BK236" s="16"/>
      <c r="BL236" s="16"/>
      <c r="BM236" s="16"/>
      <c r="BN236" s="22" t="s">
        <v>312</v>
      </c>
      <c r="BO236" s="36" t="s">
        <v>216</v>
      </c>
      <c r="BP236" s="30" t="s">
        <v>145</v>
      </c>
    </row>
    <row r="237" spans="1:248" ht="25.5">
      <c r="A237" s="14">
        <f t="shared" si="68"/>
        <v>234</v>
      </c>
      <c r="B237" s="16">
        <v>10</v>
      </c>
      <c r="C237" s="175" t="s">
        <v>2349</v>
      </c>
      <c r="D237" s="88">
        <v>7</v>
      </c>
      <c r="E237" s="88">
        <v>1</v>
      </c>
      <c r="F237" s="88">
        <v>1982</v>
      </c>
      <c r="G237" s="16">
        <f t="shared" si="75"/>
        <v>36</v>
      </c>
      <c r="H237" s="16">
        <v>0</v>
      </c>
      <c r="I237" s="41" t="s">
        <v>2350</v>
      </c>
      <c r="J237" s="41" t="s">
        <v>2351</v>
      </c>
      <c r="K237" s="88">
        <v>26</v>
      </c>
      <c r="L237" s="88">
        <v>5</v>
      </c>
      <c r="M237" s="88">
        <v>1999</v>
      </c>
      <c r="N237" s="147" t="s">
        <v>70</v>
      </c>
      <c r="O237" s="41" t="s">
        <v>2352</v>
      </c>
      <c r="P237" s="22" t="s">
        <v>887</v>
      </c>
      <c r="Q237" s="150" t="s">
        <v>2263</v>
      </c>
      <c r="R237" s="16" t="s">
        <v>2353</v>
      </c>
      <c r="S237" s="22" t="s">
        <v>151</v>
      </c>
      <c r="T237" s="16" t="s">
        <v>118</v>
      </c>
      <c r="V237" s="29" t="s">
        <v>281</v>
      </c>
      <c r="W237" s="22" t="s">
        <v>238</v>
      </c>
      <c r="X237" s="20" t="e">
        <f>SUM(#REF!)</f>
        <v>#REF!</v>
      </c>
      <c r="Y237" s="21" t="e">
        <f>#REF!-X237</f>
        <v>#REF!</v>
      </c>
      <c r="Z237" s="21">
        <v>1600000</v>
      </c>
      <c r="AA237" s="21" t="e">
        <f>Y237-Z237-AB237-AC237-AD237</f>
        <v>#REF!</v>
      </c>
      <c r="AB237" s="21">
        <v>1600000</v>
      </c>
      <c r="AC237" s="21">
        <v>1600000</v>
      </c>
      <c r="AD237" s="44">
        <v>730000</v>
      </c>
      <c r="AE237" s="20" t="e">
        <f t="shared" si="80"/>
        <v>#REF!</v>
      </c>
      <c r="AF237" s="29">
        <v>41744</v>
      </c>
      <c r="AG237" s="29">
        <v>42110</v>
      </c>
      <c r="AH237" s="29"/>
      <c r="AI237" s="29">
        <v>42841</v>
      </c>
      <c r="AJ237" s="29">
        <v>42887</v>
      </c>
      <c r="AK237" s="34">
        <v>43405</v>
      </c>
      <c r="AL237" s="29">
        <v>43769</v>
      </c>
      <c r="AM237" s="29"/>
      <c r="AN237" s="22"/>
      <c r="AO237" s="29"/>
      <c r="AP237" s="22"/>
      <c r="AQ237" s="35"/>
      <c r="AR237" s="22"/>
      <c r="AS237" s="22"/>
      <c r="AT237" s="22" t="s">
        <v>101</v>
      </c>
      <c r="AU237" s="22">
        <v>2013</v>
      </c>
      <c r="AV237" s="22" t="s">
        <v>1272</v>
      </c>
      <c r="AW237" s="87"/>
      <c r="AX237" s="22" t="s">
        <v>104</v>
      </c>
      <c r="AY237" s="22" t="s">
        <v>138</v>
      </c>
      <c r="AZ237" s="22"/>
      <c r="BA237" s="22"/>
      <c r="BB237" s="22" t="str">
        <f t="shared" si="77"/>
        <v>Thạc sĩ Sản phụ khoa</v>
      </c>
      <c r="BC237" s="22" t="str">
        <f t="shared" si="78"/>
        <v>Thạc sĩ</v>
      </c>
      <c r="BD237" s="22" t="s">
        <v>122</v>
      </c>
      <c r="BE237" s="22" t="s">
        <v>2354</v>
      </c>
      <c r="BF237" s="29">
        <v>41559</v>
      </c>
      <c r="BG237" s="22" t="s">
        <v>829</v>
      </c>
      <c r="BH237" s="22" t="s">
        <v>160</v>
      </c>
      <c r="BI237" s="22" t="s">
        <v>2281</v>
      </c>
      <c r="BJ237" s="22"/>
      <c r="BK237" s="22"/>
      <c r="BL237" s="22"/>
      <c r="BM237" s="22"/>
      <c r="BN237" s="22" t="s">
        <v>191</v>
      </c>
      <c r="BO237" s="61"/>
      <c r="BP237" s="30"/>
    </row>
    <row r="238" spans="1:248" s="59" customFormat="1" ht="24.95" customHeight="1">
      <c r="A238" s="14">
        <f t="shared" si="68"/>
        <v>235</v>
      </c>
      <c r="B238" s="16">
        <v>11</v>
      </c>
      <c r="C238" s="39" t="s">
        <v>2355</v>
      </c>
      <c r="D238" s="16">
        <v>28</v>
      </c>
      <c r="E238" s="16">
        <v>7</v>
      </c>
      <c r="F238" s="16">
        <v>1987</v>
      </c>
      <c r="G238" s="16">
        <f t="shared" si="75"/>
        <v>31</v>
      </c>
      <c r="H238" s="16">
        <v>0</v>
      </c>
      <c r="I238" s="40" t="s">
        <v>2356</v>
      </c>
      <c r="J238" s="40" t="s">
        <v>2357</v>
      </c>
      <c r="K238" s="16">
        <v>4</v>
      </c>
      <c r="L238" s="16">
        <v>3</v>
      </c>
      <c r="M238" s="16">
        <v>2016</v>
      </c>
      <c r="N238" s="22" t="s">
        <v>333</v>
      </c>
      <c r="O238" s="22" t="s">
        <v>2358</v>
      </c>
      <c r="P238" s="22" t="s">
        <v>333</v>
      </c>
      <c r="Q238" s="150" t="s">
        <v>2263</v>
      </c>
      <c r="R238" s="22" t="s">
        <v>2359</v>
      </c>
      <c r="S238" s="22" t="s">
        <v>151</v>
      </c>
      <c r="T238" s="16" t="s">
        <v>168</v>
      </c>
      <c r="U238" s="16">
        <v>83</v>
      </c>
      <c r="V238" s="29">
        <v>43137</v>
      </c>
      <c r="W238" s="22" t="s">
        <v>238</v>
      </c>
      <c r="X238" s="20" t="e">
        <f>SUM(#REF!)</f>
        <v>#REF!</v>
      </c>
      <c r="Y238" s="21" t="e">
        <f>#REF!-X238</f>
        <v>#REF!</v>
      </c>
      <c r="Z238" s="21">
        <v>1500000</v>
      </c>
      <c r="AA238" s="21" t="e">
        <f t="shared" ref="AA238:AA247" si="81">Y238-Z238-AB238-AC238-AD238</f>
        <v>#REF!</v>
      </c>
      <c r="AB238" s="21">
        <v>1500000</v>
      </c>
      <c r="AC238" s="21">
        <v>1500000</v>
      </c>
      <c r="AD238" s="21">
        <v>730000</v>
      </c>
      <c r="AE238" s="20" t="e">
        <f t="shared" si="80"/>
        <v>#REF!</v>
      </c>
      <c r="AF238" s="29">
        <v>43136</v>
      </c>
      <c r="AG238" s="36"/>
      <c r="AH238" s="16"/>
      <c r="AI238" s="22"/>
      <c r="AJ238" s="30"/>
      <c r="AK238" s="98">
        <v>43195</v>
      </c>
      <c r="AL238" s="57">
        <v>43555</v>
      </c>
      <c r="AM238" s="57"/>
      <c r="AN238" s="30"/>
      <c r="AO238" s="57">
        <v>43191</v>
      </c>
      <c r="AP238" s="30"/>
      <c r="AQ238" s="57">
        <v>43191</v>
      </c>
      <c r="AR238" s="30"/>
      <c r="AS238" s="30"/>
      <c r="AT238" s="30" t="s">
        <v>239</v>
      </c>
      <c r="AU238" s="30">
        <v>2014</v>
      </c>
      <c r="AV238" s="30" t="s">
        <v>1272</v>
      </c>
      <c r="AW238" s="30" t="s">
        <v>2360</v>
      </c>
      <c r="AX238" s="30"/>
      <c r="AY238" s="30"/>
      <c r="AZ238" s="30"/>
      <c r="BA238" s="30"/>
      <c r="BB238" s="22" t="str">
        <f t="shared" si="77"/>
        <v>Bác sĩ Y Đa khoa-Định hướng chuyên khoa phụ sản</v>
      </c>
      <c r="BC238" s="22" t="str">
        <f t="shared" si="78"/>
        <v>BS.ĐH</v>
      </c>
      <c r="BD238" s="22" t="s">
        <v>141</v>
      </c>
      <c r="BE238" s="83" t="s">
        <v>2361</v>
      </c>
      <c r="BF238" s="57">
        <v>42635</v>
      </c>
      <c r="BG238" s="30" t="s">
        <v>1475</v>
      </c>
      <c r="BH238" s="30" t="s">
        <v>160</v>
      </c>
      <c r="BI238" s="30" t="s">
        <v>2362</v>
      </c>
      <c r="BJ238" s="30"/>
      <c r="BK238" s="30"/>
      <c r="BL238" s="30"/>
      <c r="BM238" s="30"/>
      <c r="BN238" s="52" t="s">
        <v>319</v>
      </c>
      <c r="BO238" s="58"/>
      <c r="BP238" s="30" t="s">
        <v>145</v>
      </c>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c r="FS238"/>
      <c r="FT238"/>
      <c r="FU238"/>
      <c r="FV238"/>
      <c r="FW238"/>
      <c r="FX238"/>
      <c r="FY238"/>
      <c r="FZ238"/>
      <c r="GA238"/>
      <c r="GB238"/>
      <c r="GC238"/>
      <c r="GD238"/>
      <c r="GE238"/>
      <c r="GF238"/>
      <c r="GG238"/>
      <c r="GH238"/>
      <c r="GI238"/>
      <c r="GJ238"/>
      <c r="GK238"/>
      <c r="GL238"/>
      <c r="GM238"/>
      <c r="GN238"/>
      <c r="GO238"/>
      <c r="GP238"/>
      <c r="GQ238"/>
      <c r="GR238"/>
      <c r="GS238"/>
      <c r="GT238"/>
      <c r="GU238"/>
      <c r="GV238"/>
      <c r="GW238"/>
      <c r="GX238"/>
      <c r="GY238"/>
      <c r="GZ238"/>
      <c r="HA238"/>
      <c r="HB238"/>
      <c r="HC238"/>
      <c r="HD238"/>
      <c r="HE238"/>
      <c r="HF238"/>
      <c r="HG238"/>
      <c r="HH238"/>
      <c r="HI238"/>
      <c r="HJ238"/>
      <c r="HK238"/>
      <c r="HL238"/>
      <c r="HM238"/>
      <c r="HN238"/>
      <c r="HO238"/>
      <c r="HP238"/>
      <c r="HQ238"/>
      <c r="HR238"/>
      <c r="HS238"/>
      <c r="HT238"/>
      <c r="HU238"/>
      <c r="HV238"/>
      <c r="HW238"/>
      <c r="HX238"/>
      <c r="HY238"/>
      <c r="HZ238"/>
      <c r="IA238"/>
      <c r="IB238"/>
      <c r="IC238"/>
      <c r="ID238"/>
      <c r="IE238"/>
      <c r="IF238"/>
      <c r="IG238"/>
      <c r="IH238"/>
      <c r="II238"/>
      <c r="IJ238"/>
      <c r="IK238"/>
      <c r="IL238"/>
      <c r="IM238"/>
      <c r="IN238"/>
    </row>
    <row r="239" spans="1:248" s="112" customFormat="1" ht="24.95" customHeight="1">
      <c r="A239" s="14">
        <f t="shared" si="68"/>
        <v>236</v>
      </c>
      <c r="B239" s="16">
        <v>12</v>
      </c>
      <c r="C239" s="175" t="s">
        <v>2363</v>
      </c>
      <c r="D239" s="16">
        <v>10</v>
      </c>
      <c r="E239" s="16">
        <v>1</v>
      </c>
      <c r="F239" s="16">
        <v>1990</v>
      </c>
      <c r="G239" s="16">
        <f t="shared" si="75"/>
        <v>28</v>
      </c>
      <c r="H239" s="16">
        <v>1</v>
      </c>
      <c r="I239" s="40" t="s">
        <v>2364</v>
      </c>
      <c r="J239" s="40" t="s">
        <v>2365</v>
      </c>
      <c r="K239" s="16">
        <v>9</v>
      </c>
      <c r="L239" s="16">
        <v>6</v>
      </c>
      <c r="M239" s="16">
        <v>2016</v>
      </c>
      <c r="N239" s="22" t="s">
        <v>70</v>
      </c>
      <c r="O239" s="22" t="s">
        <v>2366</v>
      </c>
      <c r="P239" s="22" t="s">
        <v>70</v>
      </c>
      <c r="Q239" s="150" t="s">
        <v>2263</v>
      </c>
      <c r="R239" s="29" t="s">
        <v>2367</v>
      </c>
      <c r="S239" s="22" t="s">
        <v>270</v>
      </c>
      <c r="T239" s="16" t="s">
        <v>168</v>
      </c>
      <c r="U239" s="110">
        <v>101</v>
      </c>
      <c r="V239" s="111">
        <v>43166</v>
      </c>
      <c r="W239" s="22" t="s">
        <v>238</v>
      </c>
      <c r="X239" s="20" t="e">
        <f>SUM(#REF!)</f>
        <v>#REF!</v>
      </c>
      <c r="Y239" s="21" t="e">
        <f>#REF!-X239</f>
        <v>#REF!</v>
      </c>
      <c r="Z239" s="21">
        <v>1500000</v>
      </c>
      <c r="AA239" s="21" t="e">
        <f t="shared" si="81"/>
        <v>#REF!</v>
      </c>
      <c r="AB239" s="21">
        <v>1500000</v>
      </c>
      <c r="AC239" s="21">
        <v>1500000</v>
      </c>
      <c r="AD239" s="21">
        <v>730000</v>
      </c>
      <c r="AE239" s="20" t="e">
        <f t="shared" si="80"/>
        <v>#REF!</v>
      </c>
      <c r="AF239" s="29">
        <v>43166</v>
      </c>
      <c r="AG239" s="29"/>
      <c r="AH239" s="29"/>
      <c r="AI239" s="22"/>
      <c r="AJ239" s="36"/>
      <c r="AK239" s="29">
        <v>43227</v>
      </c>
      <c r="AL239" s="111">
        <v>43585</v>
      </c>
      <c r="AM239" s="30"/>
      <c r="AN239" s="30"/>
      <c r="AO239" s="57">
        <v>43221</v>
      </c>
      <c r="AP239" s="30"/>
      <c r="AQ239" s="57">
        <v>43221</v>
      </c>
      <c r="AR239" s="30"/>
      <c r="AS239" s="30"/>
      <c r="AT239" s="30" t="s">
        <v>211</v>
      </c>
      <c r="AU239" s="30">
        <v>2016</v>
      </c>
      <c r="AV239" s="30" t="s">
        <v>1272</v>
      </c>
      <c r="AW239" s="30" t="s">
        <v>2368</v>
      </c>
      <c r="AX239" s="30" t="s">
        <v>104</v>
      </c>
      <c r="AY239" s="30"/>
      <c r="AZ239" s="30" t="s">
        <v>2369</v>
      </c>
      <c r="BA239" s="30" t="s">
        <v>2370</v>
      </c>
      <c r="BB239" s="22" t="str">
        <f t="shared" si="77"/>
        <v xml:space="preserve">Bác sĩ Y đa khoa/Định hướng chuyên khoa phụ sản </v>
      </c>
      <c r="BC239" s="22" t="str">
        <f t="shared" si="78"/>
        <v>BS.ĐH</v>
      </c>
      <c r="BD239" s="22" t="s">
        <v>141</v>
      </c>
      <c r="BE239" s="30" t="s">
        <v>2371</v>
      </c>
      <c r="BF239" s="57">
        <v>43230</v>
      </c>
      <c r="BG239" s="53" t="s">
        <v>84</v>
      </c>
      <c r="BH239" s="30" t="s">
        <v>704</v>
      </c>
      <c r="BI239" s="30" t="s">
        <v>2362</v>
      </c>
      <c r="BJ239" s="30"/>
      <c r="BK239" s="30"/>
      <c r="BL239" s="30"/>
      <c r="BM239" s="30"/>
      <c r="BN239" s="52" t="s">
        <v>319</v>
      </c>
      <c r="BO239" s="58"/>
      <c r="BP239" s="30" t="s">
        <v>145</v>
      </c>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c r="FS239"/>
      <c r="FT239"/>
      <c r="FU239"/>
      <c r="FV239"/>
      <c r="FW239"/>
      <c r="FX239"/>
      <c r="FY239"/>
      <c r="FZ239"/>
      <c r="GA239"/>
      <c r="GB239"/>
      <c r="GC239"/>
      <c r="GD239"/>
      <c r="GE239"/>
      <c r="GF239"/>
      <c r="GG239"/>
      <c r="GH239"/>
      <c r="GI239"/>
      <c r="GJ239"/>
      <c r="GK239"/>
      <c r="GL239"/>
      <c r="GM239"/>
      <c r="GN239"/>
      <c r="GO239"/>
      <c r="GP239"/>
      <c r="GQ239"/>
      <c r="GR239"/>
      <c r="GS239"/>
      <c r="GT239"/>
      <c r="GU239"/>
      <c r="GV239"/>
      <c r="GW239"/>
      <c r="GX239"/>
      <c r="GY239"/>
      <c r="GZ239"/>
      <c r="HA239"/>
      <c r="HB239"/>
      <c r="HC239"/>
      <c r="HD239"/>
      <c r="HE239"/>
      <c r="HF239"/>
      <c r="HG239"/>
      <c r="HH239"/>
      <c r="HI239"/>
      <c r="HJ239"/>
      <c r="HK239"/>
      <c r="HL239"/>
      <c r="HM239"/>
      <c r="HN239"/>
      <c r="HO239"/>
      <c r="HP239"/>
      <c r="HQ239"/>
      <c r="HR239"/>
      <c r="HS239"/>
      <c r="HT239"/>
      <c r="HU239"/>
      <c r="HV239"/>
      <c r="HW239"/>
      <c r="HX239"/>
      <c r="HY239"/>
      <c r="HZ239"/>
      <c r="IA239"/>
      <c r="IB239"/>
      <c r="IC239"/>
      <c r="ID239"/>
      <c r="IE239"/>
      <c r="IF239"/>
      <c r="IG239"/>
      <c r="IH239"/>
      <c r="II239"/>
      <c r="IJ239"/>
      <c r="IK239"/>
      <c r="IL239"/>
      <c r="IM239"/>
      <c r="IN239"/>
    </row>
    <row r="240" spans="1:248" s="59" customFormat="1" ht="20.100000000000001" customHeight="1">
      <c r="A240" s="14">
        <f t="shared" si="68"/>
        <v>237</v>
      </c>
      <c r="B240" s="16">
        <v>13</v>
      </c>
      <c r="C240" s="175" t="s">
        <v>2372</v>
      </c>
      <c r="D240" s="16">
        <v>10</v>
      </c>
      <c r="E240" s="16">
        <v>12</v>
      </c>
      <c r="F240" s="16">
        <v>1991</v>
      </c>
      <c r="G240" s="16">
        <f t="shared" si="75"/>
        <v>27</v>
      </c>
      <c r="H240" s="16">
        <v>1</v>
      </c>
      <c r="I240" s="40" t="s">
        <v>2373</v>
      </c>
      <c r="J240" s="40" t="s">
        <v>2374</v>
      </c>
      <c r="K240" s="16">
        <v>3</v>
      </c>
      <c r="L240" s="16">
        <v>8</v>
      </c>
      <c r="M240" s="16">
        <v>2007</v>
      </c>
      <c r="N240" s="22" t="s">
        <v>320</v>
      </c>
      <c r="O240" s="22" t="s">
        <v>2375</v>
      </c>
      <c r="P240" s="22" t="s">
        <v>320</v>
      </c>
      <c r="Q240" s="150" t="s">
        <v>2263</v>
      </c>
      <c r="R240" s="29" t="s">
        <v>2367</v>
      </c>
      <c r="S240" s="22" t="s">
        <v>270</v>
      </c>
      <c r="T240" s="16" t="s">
        <v>168</v>
      </c>
      <c r="U240" s="16">
        <v>104</v>
      </c>
      <c r="V240" s="29">
        <v>43172</v>
      </c>
      <c r="W240" s="22" t="s">
        <v>238</v>
      </c>
      <c r="X240" s="20" t="e">
        <f>SUM(#REF!)</f>
        <v>#REF!</v>
      </c>
      <c r="Y240" s="21" t="e">
        <f>#REF!-X240</f>
        <v>#REF!</v>
      </c>
      <c r="Z240" s="21">
        <v>1500000</v>
      </c>
      <c r="AA240" s="21" t="e">
        <f t="shared" si="81"/>
        <v>#REF!</v>
      </c>
      <c r="AB240" s="21">
        <v>1500000</v>
      </c>
      <c r="AC240" s="21">
        <v>1500000</v>
      </c>
      <c r="AD240" s="21">
        <v>730000</v>
      </c>
      <c r="AE240" s="20" t="e">
        <f t="shared" si="80"/>
        <v>#REF!</v>
      </c>
      <c r="AF240" s="29">
        <v>43172</v>
      </c>
      <c r="AG240" s="36"/>
      <c r="AH240" s="16"/>
      <c r="AI240" s="22"/>
      <c r="AJ240" s="33"/>
      <c r="AK240" s="29">
        <v>43233</v>
      </c>
      <c r="AL240" s="45">
        <v>43585</v>
      </c>
      <c r="AM240" s="33"/>
      <c r="AN240" s="33"/>
      <c r="AO240" s="45">
        <v>43221</v>
      </c>
      <c r="AP240" s="33"/>
      <c r="AQ240" s="45">
        <v>43221</v>
      </c>
      <c r="AR240" s="33"/>
      <c r="AS240" s="33"/>
      <c r="AT240" s="33" t="s">
        <v>211</v>
      </c>
      <c r="AU240" s="33">
        <v>2016</v>
      </c>
      <c r="AV240" s="33" t="s">
        <v>1272</v>
      </c>
      <c r="AW240" s="33" t="s">
        <v>2376</v>
      </c>
      <c r="AX240" s="33" t="s">
        <v>104</v>
      </c>
      <c r="AY240" s="33"/>
      <c r="AZ240" s="33"/>
      <c r="BA240" s="33"/>
      <c r="BB240" s="22" t="str">
        <f t="shared" si="77"/>
        <v xml:space="preserve">Bác sĩ Y đa khoa/Định hướng chuyên khoa phụ sản </v>
      </c>
      <c r="BC240" s="22" t="str">
        <f t="shared" si="78"/>
        <v>BS.ĐH</v>
      </c>
      <c r="BD240" s="22" t="s">
        <v>141</v>
      </c>
      <c r="BE240" s="33" t="s">
        <v>2377</v>
      </c>
      <c r="BF240" s="45">
        <v>43227</v>
      </c>
      <c r="BG240" s="33" t="s">
        <v>84</v>
      </c>
      <c r="BH240" s="33" t="s">
        <v>160</v>
      </c>
      <c r="BI240" s="33" t="s">
        <v>2362</v>
      </c>
      <c r="BJ240" s="33"/>
      <c r="BK240" s="33"/>
      <c r="BL240" s="33"/>
      <c r="BM240" s="33"/>
      <c r="BN240" s="52" t="s">
        <v>319</v>
      </c>
      <c r="BO240" s="47"/>
      <c r="BP240" s="30" t="s">
        <v>145</v>
      </c>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c r="FS240"/>
      <c r="FT240"/>
      <c r="FU240"/>
      <c r="FV240"/>
      <c r="FW240"/>
      <c r="FX240"/>
      <c r="FY240"/>
      <c r="FZ240"/>
      <c r="GA240"/>
      <c r="GB240"/>
      <c r="GC240"/>
      <c r="GD240"/>
      <c r="GE240"/>
      <c r="GF240"/>
      <c r="GG240"/>
      <c r="GH240"/>
      <c r="GI240"/>
      <c r="GJ240"/>
      <c r="GK240"/>
      <c r="GL240"/>
      <c r="GM240"/>
      <c r="GN240"/>
      <c r="GO240"/>
      <c r="GP240"/>
      <c r="GQ240"/>
      <c r="GR240"/>
      <c r="GS240"/>
      <c r="GT240"/>
      <c r="GU240"/>
      <c r="GV240"/>
      <c r="GW240"/>
      <c r="GX240"/>
      <c r="GY240"/>
      <c r="GZ240"/>
      <c r="HA240"/>
      <c r="HB240"/>
      <c r="HC240"/>
      <c r="HD240"/>
      <c r="HE240"/>
      <c r="HF240"/>
      <c r="HG240"/>
      <c r="HH240"/>
      <c r="HI240"/>
      <c r="HJ240"/>
      <c r="HK240"/>
      <c r="HL240"/>
      <c r="HM240"/>
      <c r="HN240"/>
      <c r="HO240"/>
      <c r="HP240"/>
      <c r="HQ240"/>
      <c r="HR240"/>
      <c r="HS240"/>
      <c r="HT240"/>
      <c r="HU240"/>
      <c r="HV240"/>
      <c r="HW240"/>
      <c r="HX240"/>
      <c r="HY240"/>
      <c r="HZ240"/>
      <c r="IA240"/>
      <c r="IB240"/>
      <c r="IC240"/>
      <c r="ID240"/>
      <c r="IE240"/>
      <c r="IF240"/>
      <c r="IG240"/>
      <c r="IH240"/>
      <c r="II240"/>
      <c r="IJ240"/>
      <c r="IK240"/>
      <c r="IL240"/>
      <c r="IM240"/>
      <c r="IN240"/>
    </row>
    <row r="241" spans="1:248" s="87" customFormat="1" ht="23.25" customHeight="1">
      <c r="A241" s="14">
        <f t="shared" si="68"/>
        <v>238</v>
      </c>
      <c r="B241" s="16">
        <v>14</v>
      </c>
      <c r="C241" s="39" t="s">
        <v>2378</v>
      </c>
      <c r="D241" s="16">
        <v>2</v>
      </c>
      <c r="E241" s="16">
        <v>8</v>
      </c>
      <c r="F241" s="16">
        <v>1992</v>
      </c>
      <c r="G241" s="16">
        <f t="shared" si="75"/>
        <v>26</v>
      </c>
      <c r="H241" s="22">
        <v>1</v>
      </c>
      <c r="I241" s="40" t="s">
        <v>2379</v>
      </c>
      <c r="J241" s="40" t="s">
        <v>2380</v>
      </c>
      <c r="K241" s="16">
        <v>3</v>
      </c>
      <c r="L241" s="16">
        <v>11</v>
      </c>
      <c r="M241" s="16">
        <v>2017</v>
      </c>
      <c r="N241" s="22" t="s">
        <v>70</v>
      </c>
      <c r="O241" s="22" t="s">
        <v>2381</v>
      </c>
      <c r="P241" s="22" t="s">
        <v>70</v>
      </c>
      <c r="Q241" s="150" t="s">
        <v>2263</v>
      </c>
      <c r="R241" s="22" t="s">
        <v>2382</v>
      </c>
      <c r="S241" s="22" t="s">
        <v>151</v>
      </c>
      <c r="T241" s="16" t="s">
        <v>168</v>
      </c>
      <c r="U241" s="16">
        <v>212</v>
      </c>
      <c r="V241" s="29">
        <v>43262</v>
      </c>
      <c r="W241" s="53" t="s">
        <v>238</v>
      </c>
      <c r="X241" s="20" t="e">
        <f>SUM(#REF!)</f>
        <v>#REF!</v>
      </c>
      <c r="Y241" s="21" t="e">
        <f>#REF!-X241</f>
        <v>#REF!</v>
      </c>
      <c r="Z241" s="21">
        <v>1500000</v>
      </c>
      <c r="AA241" s="21" t="e">
        <f t="shared" si="81"/>
        <v>#REF!</v>
      </c>
      <c r="AB241" s="21">
        <v>1500000</v>
      </c>
      <c r="AC241" s="44">
        <v>1500000</v>
      </c>
      <c r="AD241" s="21">
        <v>730000</v>
      </c>
      <c r="AE241" s="20" t="e">
        <f t="shared" si="80"/>
        <v>#REF!</v>
      </c>
      <c r="AF241" s="29">
        <v>43262</v>
      </c>
      <c r="AG241" s="36"/>
      <c r="AH241" s="16"/>
      <c r="AI241" s="35"/>
      <c r="AJ241" s="30"/>
      <c r="AK241" s="29">
        <v>43323</v>
      </c>
      <c r="AL241" s="57">
        <v>43677</v>
      </c>
      <c r="AM241" s="30"/>
      <c r="AN241" s="30"/>
      <c r="AO241" s="30"/>
      <c r="AP241" s="30"/>
      <c r="AQ241" s="30"/>
      <c r="AR241" s="30"/>
      <c r="AS241" s="30"/>
      <c r="AT241" s="30" t="s">
        <v>101</v>
      </c>
      <c r="AU241" s="30">
        <v>2016</v>
      </c>
      <c r="AV241" s="30" t="s">
        <v>2383</v>
      </c>
      <c r="AW241" s="30" t="s">
        <v>2376</v>
      </c>
      <c r="AX241" s="30" t="s">
        <v>2384</v>
      </c>
      <c r="AY241" s="30" t="s">
        <v>138</v>
      </c>
      <c r="AZ241" s="30"/>
      <c r="BA241" s="30"/>
      <c r="BB241" s="22" t="str">
        <f t="shared" si="77"/>
        <v>Bác sĩ Y đa khoa/ Định hướng chuyên khoa Phụ sản</v>
      </c>
      <c r="BC241" s="30" t="str">
        <f t="shared" si="78"/>
        <v>BS.ĐH</v>
      </c>
      <c r="BD241" s="22" t="s">
        <v>141</v>
      </c>
      <c r="BE241" s="30" t="s">
        <v>2385</v>
      </c>
      <c r="BF241" s="57">
        <v>43369</v>
      </c>
      <c r="BG241" s="30" t="s">
        <v>84</v>
      </c>
      <c r="BH241" s="30" t="s">
        <v>704</v>
      </c>
      <c r="BI241" s="30" t="s">
        <v>2362</v>
      </c>
      <c r="BJ241" s="30"/>
      <c r="BK241" s="30"/>
      <c r="BL241" s="30"/>
      <c r="BM241" s="30"/>
      <c r="BN241" s="30"/>
      <c r="BO241" s="58"/>
      <c r="BP241" s="22"/>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c r="EE241"/>
      <c r="EF241"/>
      <c r="EG241"/>
      <c r="EH241"/>
      <c r="EI241"/>
      <c r="EJ241"/>
      <c r="EK241"/>
      <c r="EL241"/>
      <c r="EM241"/>
      <c r="EN241"/>
      <c r="EO241"/>
      <c r="EP241"/>
      <c r="EQ241"/>
      <c r="ER241"/>
      <c r="ES241"/>
      <c r="ET241"/>
      <c r="EU241"/>
      <c r="EV241"/>
      <c r="EW241"/>
      <c r="EX241"/>
      <c r="EY241"/>
      <c r="EZ241"/>
      <c r="FA241"/>
      <c r="FB241"/>
      <c r="FC241"/>
      <c r="FD241"/>
      <c r="FE241"/>
      <c r="FF241"/>
      <c r="FG241"/>
      <c r="FH241"/>
      <c r="FI241"/>
      <c r="FJ241"/>
      <c r="FK241"/>
      <c r="FL241"/>
      <c r="FM241"/>
      <c r="FN241"/>
      <c r="FO241"/>
      <c r="FP241"/>
      <c r="FQ241"/>
      <c r="FR241"/>
      <c r="FS241"/>
      <c r="FT241"/>
      <c r="FU241"/>
      <c r="FV241"/>
      <c r="FW241"/>
      <c r="FX241"/>
      <c r="FY241"/>
      <c r="FZ241"/>
      <c r="GA241"/>
      <c r="GB241"/>
      <c r="GC241"/>
      <c r="GD241"/>
      <c r="GE241"/>
      <c r="GF241"/>
      <c r="GG241"/>
      <c r="GH241"/>
      <c r="GI241"/>
      <c r="GJ241"/>
      <c r="GK241"/>
      <c r="GL241"/>
      <c r="GM241"/>
      <c r="GN241"/>
      <c r="GO241"/>
      <c r="GP241"/>
      <c r="GQ241"/>
      <c r="GR241"/>
      <c r="GS241"/>
      <c r="GT241"/>
      <c r="GU241"/>
      <c r="GV241"/>
      <c r="GW241"/>
      <c r="GX241"/>
      <c r="GY241"/>
      <c r="GZ241"/>
      <c r="HA241"/>
      <c r="HB241"/>
      <c r="HC241"/>
      <c r="HD241"/>
      <c r="HE241"/>
      <c r="HF241"/>
      <c r="HG241"/>
      <c r="HH241"/>
      <c r="HI241"/>
      <c r="HJ241"/>
      <c r="HK241"/>
      <c r="HL241"/>
      <c r="HM241"/>
      <c r="HN241"/>
      <c r="HO241"/>
      <c r="HP241"/>
      <c r="HQ241"/>
      <c r="HR241"/>
      <c r="HS241"/>
      <c r="HT241"/>
      <c r="HU241"/>
      <c r="HV241"/>
      <c r="HW241"/>
      <c r="HX241"/>
      <c r="HY241"/>
      <c r="HZ241"/>
      <c r="IA241"/>
      <c r="IB241"/>
      <c r="IC241"/>
      <c r="ID241"/>
      <c r="IE241"/>
      <c r="IF241"/>
      <c r="IG241"/>
      <c r="IH241"/>
      <c r="II241"/>
      <c r="IJ241"/>
      <c r="IK241"/>
      <c r="IL241"/>
      <c r="IM241"/>
      <c r="IN241"/>
    </row>
    <row r="242" spans="1:248" s="87" customFormat="1" ht="20.25" customHeight="1">
      <c r="A242" s="14">
        <f t="shared" si="68"/>
        <v>239</v>
      </c>
      <c r="B242" s="16">
        <v>15</v>
      </c>
      <c r="C242" s="175" t="s">
        <v>2386</v>
      </c>
      <c r="D242" s="16">
        <v>30</v>
      </c>
      <c r="E242" s="16">
        <v>7</v>
      </c>
      <c r="F242" s="16">
        <v>1992</v>
      </c>
      <c r="G242" s="16">
        <f t="shared" si="75"/>
        <v>26</v>
      </c>
      <c r="H242" s="22">
        <v>1</v>
      </c>
      <c r="I242" s="40" t="s">
        <v>2387</v>
      </c>
      <c r="J242" s="40" t="s">
        <v>2388</v>
      </c>
      <c r="K242" s="16">
        <v>14</v>
      </c>
      <c r="L242" s="16">
        <v>6</v>
      </c>
      <c r="M242" s="16">
        <v>2018</v>
      </c>
      <c r="N242" s="22" t="s">
        <v>343</v>
      </c>
      <c r="O242" s="22" t="s">
        <v>2389</v>
      </c>
      <c r="P242" s="22" t="s">
        <v>343</v>
      </c>
      <c r="Q242" s="152" t="s">
        <v>2263</v>
      </c>
      <c r="R242" s="22" t="s">
        <v>2382</v>
      </c>
      <c r="S242" s="22" t="s">
        <v>151</v>
      </c>
      <c r="T242" s="16" t="s">
        <v>168</v>
      </c>
      <c r="U242" s="16">
        <v>238</v>
      </c>
      <c r="V242" s="29">
        <v>43271</v>
      </c>
      <c r="W242" s="53" t="s">
        <v>238</v>
      </c>
      <c r="X242" s="20" t="e">
        <f>SUM(#REF!)</f>
        <v>#REF!</v>
      </c>
      <c r="Y242" s="21" t="e">
        <f>#REF!-X242</f>
        <v>#REF!</v>
      </c>
      <c r="Z242" s="21">
        <v>1500000</v>
      </c>
      <c r="AA242" s="21" t="e">
        <f t="shared" si="81"/>
        <v>#REF!</v>
      </c>
      <c r="AB242" s="21">
        <v>1500000</v>
      </c>
      <c r="AC242" s="44">
        <v>1500000</v>
      </c>
      <c r="AD242" s="21">
        <v>730000</v>
      </c>
      <c r="AE242" s="20" t="e">
        <f t="shared" si="80"/>
        <v>#REF!</v>
      </c>
      <c r="AF242" s="29">
        <v>43271</v>
      </c>
      <c r="AG242" s="36"/>
      <c r="AH242" s="16"/>
      <c r="AI242" s="35"/>
      <c r="AJ242" s="30"/>
      <c r="AK242" s="29">
        <v>43332</v>
      </c>
      <c r="AL242" s="57">
        <v>43708</v>
      </c>
      <c r="AM242" s="30"/>
      <c r="AN242" s="30"/>
      <c r="AO242" s="30"/>
      <c r="AP242" s="30"/>
      <c r="AQ242" s="30"/>
      <c r="AR242" s="30"/>
      <c r="AS242" s="30"/>
      <c r="AT242" s="30" t="s">
        <v>101</v>
      </c>
      <c r="AU242" s="30">
        <v>2016</v>
      </c>
      <c r="AV242" s="30" t="s">
        <v>483</v>
      </c>
      <c r="AW242" s="30" t="s">
        <v>2390</v>
      </c>
      <c r="AX242" s="30" t="s">
        <v>104</v>
      </c>
      <c r="AY242" s="30" t="s">
        <v>104</v>
      </c>
      <c r="AZ242" s="30"/>
      <c r="BA242" s="30"/>
      <c r="BB242" s="22" t="str">
        <f t="shared" si="77"/>
        <v>Bác sĩ Y đa khoa/ Định hướng chuyên khoa Phụ sản</v>
      </c>
      <c r="BC242" s="30" t="str">
        <f t="shared" si="78"/>
        <v>BS.ĐH</v>
      </c>
      <c r="BD242" s="22" t="s">
        <v>141</v>
      </c>
      <c r="BE242" s="30"/>
      <c r="BF242" s="57"/>
      <c r="BG242" s="30"/>
      <c r="BH242" s="30"/>
      <c r="BI242" s="30"/>
      <c r="BJ242" s="30"/>
      <c r="BK242" s="30"/>
      <c r="BL242" s="30"/>
      <c r="BM242" s="30"/>
      <c r="BN242" s="30"/>
      <c r="BO242" s="58"/>
      <c r="BP242" s="2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c r="FP242"/>
      <c r="FQ242"/>
      <c r="FR242"/>
      <c r="FS242"/>
      <c r="FT242"/>
      <c r="FU242"/>
      <c r="FV242"/>
      <c r="FW242"/>
      <c r="FX242"/>
      <c r="FY242"/>
      <c r="FZ242"/>
      <c r="GA242"/>
      <c r="GB242"/>
      <c r="GC242"/>
      <c r="GD242"/>
      <c r="GE242"/>
      <c r="GF242"/>
      <c r="GG242"/>
      <c r="GH242"/>
      <c r="GI242"/>
      <c r="GJ242"/>
      <c r="GK242"/>
      <c r="GL242"/>
      <c r="GM242"/>
      <c r="GN242"/>
      <c r="GO242"/>
      <c r="GP242"/>
      <c r="GQ242"/>
      <c r="GR242"/>
      <c r="GS242"/>
      <c r="GT242"/>
      <c r="GU242"/>
      <c r="GV242"/>
      <c r="GW242"/>
      <c r="GX242"/>
      <c r="GY242"/>
      <c r="GZ242"/>
      <c r="HA242"/>
      <c r="HB242"/>
      <c r="HC242"/>
      <c r="HD242"/>
      <c r="HE242"/>
      <c r="HF242"/>
      <c r="HG242"/>
      <c r="HH242"/>
      <c r="HI242"/>
      <c r="HJ242"/>
      <c r="HK242"/>
      <c r="HL242"/>
      <c r="HM242"/>
      <c r="HN242"/>
      <c r="HO242"/>
      <c r="HP242"/>
      <c r="HQ242"/>
      <c r="HR242"/>
      <c r="HS242"/>
      <c r="HT242"/>
      <c r="HU242"/>
      <c r="HV242"/>
      <c r="HW242"/>
      <c r="HX242"/>
      <c r="HY242"/>
      <c r="HZ242"/>
      <c r="IA242"/>
      <c r="IB242"/>
      <c r="IC242"/>
      <c r="ID242"/>
      <c r="IE242"/>
      <c r="IF242"/>
      <c r="IG242"/>
      <c r="IH242"/>
      <c r="II242"/>
      <c r="IJ242"/>
      <c r="IK242"/>
      <c r="IL242"/>
      <c r="IM242"/>
      <c r="IN242"/>
    </row>
    <row r="243" spans="1:248" s="87" customFormat="1" ht="22.5" customHeight="1">
      <c r="A243" s="14">
        <f t="shared" si="68"/>
        <v>240</v>
      </c>
      <c r="B243" s="16">
        <v>16</v>
      </c>
      <c r="C243" s="259" t="s">
        <v>2391</v>
      </c>
      <c r="D243" s="148">
        <v>16</v>
      </c>
      <c r="E243" s="148">
        <v>2</v>
      </c>
      <c r="F243" s="148">
        <v>1993</v>
      </c>
      <c r="G243" s="16">
        <f t="shared" si="75"/>
        <v>25</v>
      </c>
      <c r="H243" s="148">
        <v>1</v>
      </c>
      <c r="I243" s="149" t="s">
        <v>2392</v>
      </c>
      <c r="J243" s="149" t="s">
        <v>2393</v>
      </c>
      <c r="K243" s="148">
        <v>30</v>
      </c>
      <c r="L243" s="148">
        <v>8</v>
      </c>
      <c r="M243" s="148">
        <v>2016</v>
      </c>
      <c r="N243" s="148" t="s">
        <v>2240</v>
      </c>
      <c r="O243" s="148" t="s">
        <v>2394</v>
      </c>
      <c r="P243" s="148" t="s">
        <v>2240</v>
      </c>
      <c r="Q243" s="152" t="s">
        <v>2263</v>
      </c>
      <c r="R243" s="22" t="s">
        <v>249</v>
      </c>
      <c r="S243" s="33" t="s">
        <v>151</v>
      </c>
      <c r="T243" s="16" t="s">
        <v>168</v>
      </c>
      <c r="U243" s="16">
        <v>286</v>
      </c>
      <c r="V243" s="29">
        <v>43318</v>
      </c>
      <c r="W243" s="53" t="s">
        <v>238</v>
      </c>
      <c r="X243" s="20" t="e">
        <f>SUM(#REF!)</f>
        <v>#REF!</v>
      </c>
      <c r="Y243" s="21" t="e">
        <f>#REF!-X243</f>
        <v>#REF!</v>
      </c>
      <c r="Z243" s="21">
        <v>1500000</v>
      </c>
      <c r="AA243" s="21" t="e">
        <f t="shared" si="81"/>
        <v>#REF!</v>
      </c>
      <c r="AB243" s="21">
        <v>1500000</v>
      </c>
      <c r="AC243" s="44">
        <v>1500000</v>
      </c>
      <c r="AD243" s="21">
        <v>730000</v>
      </c>
      <c r="AE243" s="20" t="e">
        <f t="shared" si="80"/>
        <v>#REF!</v>
      </c>
      <c r="AF243" s="29">
        <v>43318</v>
      </c>
      <c r="AG243" s="36"/>
      <c r="AH243" s="16"/>
      <c r="AI243" s="35"/>
      <c r="AJ243" s="33"/>
      <c r="AK243" s="29">
        <v>43379</v>
      </c>
      <c r="AL243" s="45">
        <v>43738</v>
      </c>
      <c r="AM243" s="33"/>
      <c r="AN243" s="33"/>
      <c r="AO243" s="33"/>
      <c r="AP243" s="33"/>
      <c r="AQ243" s="33"/>
      <c r="AR243" s="33"/>
      <c r="AS243" s="33"/>
      <c r="AT243" s="33" t="s">
        <v>101</v>
      </c>
      <c r="AU243" s="33">
        <v>2017</v>
      </c>
      <c r="AV243" s="33" t="s">
        <v>2395</v>
      </c>
      <c r="AW243" s="33"/>
      <c r="AX243" s="33" t="s">
        <v>2396</v>
      </c>
      <c r="AY243" s="33" t="s">
        <v>138</v>
      </c>
      <c r="AZ243" s="33"/>
      <c r="BA243" s="33"/>
      <c r="BB243" s="22" t="str">
        <f t="shared" si="77"/>
        <v>Bác sĩ y đa khoa</v>
      </c>
      <c r="BC243" s="33" t="str">
        <f t="shared" si="78"/>
        <v>BS.ĐH</v>
      </c>
      <c r="BD243" s="22" t="s">
        <v>141</v>
      </c>
      <c r="BE243" s="33"/>
      <c r="BF243" s="45"/>
      <c r="BG243" s="33"/>
      <c r="BH243" s="33"/>
      <c r="BI243" s="33"/>
      <c r="BJ243" s="33"/>
      <c r="BK243" s="33"/>
      <c r="BL243" s="33"/>
      <c r="BM243" s="33"/>
      <c r="BN243" s="33"/>
      <c r="BO243" s="47"/>
      <c r="BP243" s="22"/>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c r="FS243"/>
      <c r="FT243"/>
      <c r="FU243"/>
      <c r="FV243"/>
      <c r="FW243"/>
      <c r="FX243"/>
      <c r="FY243"/>
      <c r="FZ243"/>
      <c r="GA243"/>
      <c r="GB243"/>
      <c r="GC243"/>
      <c r="GD243"/>
      <c r="GE243"/>
      <c r="GF243"/>
      <c r="GG243"/>
      <c r="GH243"/>
      <c r="GI243"/>
      <c r="GJ243"/>
      <c r="GK243"/>
      <c r="GL243"/>
      <c r="GM243"/>
      <c r="GN243"/>
      <c r="GO243"/>
      <c r="GP243"/>
      <c r="GQ243"/>
      <c r="GR243"/>
      <c r="GS243"/>
      <c r="GT243"/>
      <c r="GU243"/>
      <c r="GV243"/>
      <c r="GW243"/>
      <c r="GX243"/>
      <c r="GY243"/>
      <c r="GZ243"/>
      <c r="HA243"/>
      <c r="HB243"/>
      <c r="HC243"/>
      <c r="HD243"/>
      <c r="HE243"/>
      <c r="HF243"/>
      <c r="HG243"/>
      <c r="HH243"/>
      <c r="HI243"/>
      <c r="HJ243"/>
      <c r="HK243"/>
      <c r="HL243"/>
      <c r="HM243"/>
      <c r="HN243"/>
      <c r="HO243"/>
      <c r="HP243"/>
      <c r="HQ243"/>
      <c r="HR243"/>
      <c r="HS243"/>
      <c r="HT243"/>
      <c r="HU243"/>
      <c r="HV243"/>
      <c r="HW243"/>
      <c r="HX243"/>
      <c r="HY243"/>
      <c r="HZ243"/>
      <c r="IA243"/>
      <c r="IB243"/>
      <c r="IC243"/>
      <c r="ID243"/>
      <c r="IE243"/>
      <c r="IF243"/>
      <c r="IG243"/>
      <c r="IH243"/>
      <c r="II243"/>
      <c r="IJ243"/>
      <c r="IK243"/>
      <c r="IL243"/>
      <c r="IM243"/>
      <c r="IN243"/>
    </row>
    <row r="244" spans="1:248" s="87" customFormat="1" ht="22.5" customHeight="1">
      <c r="A244" s="14">
        <f t="shared" si="68"/>
        <v>241</v>
      </c>
      <c r="B244" s="16">
        <v>17</v>
      </c>
      <c r="C244" s="175" t="s">
        <v>2397</v>
      </c>
      <c r="D244" s="16">
        <v>2</v>
      </c>
      <c r="E244" s="16">
        <v>2</v>
      </c>
      <c r="F244" s="16">
        <v>1992</v>
      </c>
      <c r="G244" s="16">
        <f t="shared" si="75"/>
        <v>26</v>
      </c>
      <c r="H244" s="22">
        <v>1</v>
      </c>
      <c r="I244" s="40" t="s">
        <v>2398</v>
      </c>
      <c r="J244" s="40" t="s">
        <v>2399</v>
      </c>
      <c r="K244" s="16">
        <v>18</v>
      </c>
      <c r="L244" s="16">
        <v>4</v>
      </c>
      <c r="M244" s="16">
        <v>2008</v>
      </c>
      <c r="N244" s="22" t="s">
        <v>762</v>
      </c>
      <c r="O244" s="22" t="s">
        <v>2400</v>
      </c>
      <c r="P244" s="22" t="s">
        <v>762</v>
      </c>
      <c r="Q244" s="152" t="s">
        <v>2263</v>
      </c>
      <c r="R244" s="22" t="s">
        <v>2382</v>
      </c>
      <c r="S244" s="22" t="s">
        <v>151</v>
      </c>
      <c r="T244" s="16" t="s">
        <v>168</v>
      </c>
      <c r="U244" s="16">
        <v>287</v>
      </c>
      <c r="V244" s="29">
        <v>43318</v>
      </c>
      <c r="W244" s="53" t="s">
        <v>238</v>
      </c>
      <c r="X244" s="20" t="e">
        <f>SUM(#REF!)</f>
        <v>#REF!</v>
      </c>
      <c r="Y244" s="21" t="e">
        <f>#REF!-X244</f>
        <v>#REF!</v>
      </c>
      <c r="Z244" s="21">
        <v>1500000</v>
      </c>
      <c r="AA244" s="21" t="e">
        <f t="shared" si="81"/>
        <v>#REF!</v>
      </c>
      <c r="AB244" s="21">
        <v>1500000</v>
      </c>
      <c r="AC244" s="44">
        <v>1500000</v>
      </c>
      <c r="AD244" s="21">
        <v>730000</v>
      </c>
      <c r="AE244" s="20" t="e">
        <f t="shared" si="80"/>
        <v>#REF!</v>
      </c>
      <c r="AF244" s="29">
        <v>43318</v>
      </c>
      <c r="AG244" s="36"/>
      <c r="AH244" s="16"/>
      <c r="AI244" s="35"/>
      <c r="AJ244" s="33"/>
      <c r="AK244" s="29">
        <v>43379</v>
      </c>
      <c r="AL244" s="45">
        <v>43738</v>
      </c>
      <c r="AM244" s="33"/>
      <c r="AN244" s="33"/>
      <c r="AO244" s="33"/>
      <c r="AP244" s="33"/>
      <c r="AQ244" s="33"/>
      <c r="AR244" s="33"/>
      <c r="AS244" s="33"/>
      <c r="AT244" s="33" t="s">
        <v>101</v>
      </c>
      <c r="AU244" s="33">
        <v>2016</v>
      </c>
      <c r="AV244" s="33" t="s">
        <v>2401</v>
      </c>
      <c r="AW244" s="33" t="s">
        <v>2402</v>
      </c>
      <c r="AX244" s="33" t="s">
        <v>226</v>
      </c>
      <c r="AY244" s="33" t="s">
        <v>104</v>
      </c>
      <c r="AZ244" s="33"/>
      <c r="BA244" s="33"/>
      <c r="BB244" s="22" t="str">
        <f t="shared" si="77"/>
        <v>Bác sĩ Y đa khoa/ Định hướng chuyên khoa Phụ sản</v>
      </c>
      <c r="BC244" s="33" t="str">
        <f t="shared" si="78"/>
        <v>BS.ĐH</v>
      </c>
      <c r="BD244" s="22" t="s">
        <v>141</v>
      </c>
      <c r="BE244" s="33" t="s">
        <v>2403</v>
      </c>
      <c r="BF244" s="45">
        <v>43242</v>
      </c>
      <c r="BG244" s="33" t="s">
        <v>2404</v>
      </c>
      <c r="BH244" s="33" t="s">
        <v>160</v>
      </c>
      <c r="BI244" s="33" t="s">
        <v>177</v>
      </c>
      <c r="BJ244" s="33"/>
      <c r="BK244" s="33"/>
      <c r="BL244" s="33"/>
      <c r="BM244" s="33"/>
      <c r="BN244" s="33"/>
      <c r="BO244" s="47"/>
      <c r="BP244" s="30" t="s">
        <v>145</v>
      </c>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c r="FS244"/>
      <c r="FT244"/>
      <c r="FU244"/>
      <c r="FV244"/>
      <c r="FW244"/>
      <c r="FX244"/>
      <c r="FY244"/>
      <c r="FZ244"/>
      <c r="GA244"/>
      <c r="GB244"/>
      <c r="GC244"/>
      <c r="GD244"/>
      <c r="GE244"/>
      <c r="GF244"/>
      <c r="GG244"/>
      <c r="GH244"/>
      <c r="GI244"/>
      <c r="GJ244"/>
      <c r="GK244"/>
      <c r="GL244"/>
      <c r="GM244"/>
      <c r="GN244"/>
      <c r="GO244"/>
      <c r="GP244"/>
      <c r="GQ244"/>
      <c r="GR244"/>
      <c r="GS244"/>
      <c r="GT244"/>
      <c r="GU244"/>
      <c r="GV244"/>
      <c r="GW244"/>
      <c r="GX244"/>
      <c r="GY244"/>
      <c r="GZ244"/>
      <c r="HA244"/>
      <c r="HB244"/>
      <c r="HC244"/>
      <c r="HD244"/>
      <c r="HE244"/>
      <c r="HF244"/>
      <c r="HG244"/>
      <c r="HH244"/>
      <c r="HI244"/>
      <c r="HJ244"/>
      <c r="HK244"/>
      <c r="HL244"/>
      <c r="HM244"/>
      <c r="HN244"/>
      <c r="HO244"/>
      <c r="HP244"/>
      <c r="HQ244"/>
      <c r="HR244"/>
      <c r="HS244"/>
      <c r="HT244"/>
      <c r="HU244"/>
      <c r="HV244"/>
      <c r="HW244"/>
      <c r="HX244"/>
      <c r="HY244"/>
      <c r="HZ244"/>
      <c r="IA244"/>
      <c r="IB244"/>
      <c r="IC244"/>
      <c r="ID244"/>
      <c r="IE244"/>
      <c r="IF244"/>
      <c r="IG244"/>
      <c r="IH244"/>
      <c r="II244"/>
      <c r="IJ244"/>
      <c r="IK244"/>
      <c r="IL244"/>
      <c r="IM244"/>
      <c r="IN244"/>
    </row>
    <row r="245" spans="1:248" s="87" customFormat="1" ht="22.5" customHeight="1">
      <c r="A245" s="14">
        <f t="shared" si="68"/>
        <v>242</v>
      </c>
      <c r="B245" s="16">
        <v>18</v>
      </c>
      <c r="C245" s="42" t="s">
        <v>2405</v>
      </c>
      <c r="D245" s="33">
        <v>12</v>
      </c>
      <c r="E245" s="33">
        <v>2</v>
      </c>
      <c r="F245" s="33">
        <v>1980</v>
      </c>
      <c r="G245" s="16">
        <f t="shared" si="75"/>
        <v>38</v>
      </c>
      <c r="H245" s="33">
        <v>1</v>
      </c>
      <c r="I245" s="43" t="s">
        <v>2406</v>
      </c>
      <c r="J245" s="43" t="s">
        <v>2407</v>
      </c>
      <c r="K245" s="33">
        <v>31</v>
      </c>
      <c r="L245" s="33">
        <v>3</v>
      </c>
      <c r="M245" s="33">
        <v>2017</v>
      </c>
      <c r="N245" s="33" t="s">
        <v>70</v>
      </c>
      <c r="O245" s="33" t="s">
        <v>2408</v>
      </c>
      <c r="P245" s="33" t="s">
        <v>70</v>
      </c>
      <c r="Q245" s="152" t="s">
        <v>2409</v>
      </c>
      <c r="R245" s="33" t="s">
        <v>2314</v>
      </c>
      <c r="S245" s="33" t="s">
        <v>270</v>
      </c>
      <c r="T245" s="16" t="s">
        <v>158</v>
      </c>
      <c r="U245" s="16"/>
      <c r="V245" s="29">
        <v>43353</v>
      </c>
      <c r="W245" s="53" t="s">
        <v>344</v>
      </c>
      <c r="X245" s="20" t="e">
        <f>SUM(#REF!)</f>
        <v>#REF!</v>
      </c>
      <c r="Y245" s="21" t="e">
        <f>#REF!-X245</f>
        <v>#REF!</v>
      </c>
      <c r="Z245" s="21">
        <v>1600000</v>
      </c>
      <c r="AA245" s="21" t="e">
        <f t="shared" si="81"/>
        <v>#REF!</v>
      </c>
      <c r="AB245" s="21">
        <v>1600000</v>
      </c>
      <c r="AC245" s="44">
        <v>1600000</v>
      </c>
      <c r="AD245" s="21">
        <v>730000</v>
      </c>
      <c r="AE245" s="20" t="e">
        <f t="shared" si="80"/>
        <v>#REF!</v>
      </c>
      <c r="AF245" s="29">
        <v>43353</v>
      </c>
      <c r="AG245" s="36"/>
      <c r="AH245" s="16"/>
      <c r="AI245" s="35"/>
      <c r="AJ245" s="33"/>
      <c r="AK245" s="29">
        <v>43414</v>
      </c>
      <c r="AL245" s="33"/>
      <c r="AM245" s="33"/>
      <c r="AN245" s="33"/>
      <c r="AO245" s="33"/>
      <c r="AP245" s="33"/>
      <c r="AQ245" s="33"/>
      <c r="AR245" s="33"/>
      <c r="AS245" s="33"/>
      <c r="AT245" s="33" t="s">
        <v>239</v>
      </c>
      <c r="AU245" s="33">
        <v>2013</v>
      </c>
      <c r="AV245" s="33" t="s">
        <v>240</v>
      </c>
      <c r="AW245" s="33" t="s">
        <v>2410</v>
      </c>
      <c r="AX245" s="33" t="s">
        <v>226</v>
      </c>
      <c r="AY245" s="33"/>
      <c r="AZ245" s="33"/>
      <c r="BA245" s="33"/>
      <c r="BB245" s="22" t="str">
        <f t="shared" si="77"/>
        <v>Bác sĩ chuyên khoa cấp I - Sản phụ khoa</v>
      </c>
      <c r="BC245" s="33" t="str">
        <f t="shared" si="78"/>
        <v>BS.CKI</v>
      </c>
      <c r="BD245" s="33" t="s">
        <v>158</v>
      </c>
      <c r="BE245" s="33" t="s">
        <v>2411</v>
      </c>
      <c r="BF245" s="45">
        <v>41003</v>
      </c>
      <c r="BG245" s="33" t="s">
        <v>2412</v>
      </c>
      <c r="BH245" s="33" t="s">
        <v>160</v>
      </c>
      <c r="BI245" s="33" t="s">
        <v>2413</v>
      </c>
      <c r="BJ245" s="33"/>
      <c r="BK245" s="33"/>
      <c r="BL245" s="33"/>
      <c r="BM245" s="33"/>
      <c r="BN245" s="33"/>
      <c r="BO245" s="47"/>
      <c r="BP245" s="30"/>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c r="GO245"/>
      <c r="GP245"/>
      <c r="GQ245"/>
      <c r="GR245"/>
      <c r="GS245"/>
      <c r="GT245"/>
      <c r="GU245"/>
      <c r="GV245"/>
      <c r="GW245"/>
      <c r="GX245"/>
      <c r="GY245"/>
      <c r="GZ245"/>
      <c r="HA245"/>
      <c r="HB245"/>
      <c r="HC245"/>
      <c r="HD245"/>
      <c r="HE245"/>
      <c r="HF245"/>
      <c r="HG245"/>
      <c r="HH245"/>
      <c r="HI245"/>
      <c r="HJ245"/>
      <c r="HK245"/>
      <c r="HL245"/>
      <c r="HM245"/>
      <c r="HN245"/>
      <c r="HO245"/>
      <c r="HP245"/>
      <c r="HQ245"/>
      <c r="HR245"/>
      <c r="HS245"/>
      <c r="HT245"/>
      <c r="HU245"/>
      <c r="HV245"/>
      <c r="HW245"/>
      <c r="HX245"/>
      <c r="HY245"/>
      <c r="HZ245"/>
      <c r="IA245"/>
      <c r="IB245"/>
      <c r="IC245"/>
      <c r="ID245"/>
      <c r="IE245"/>
      <c r="IF245"/>
      <c r="IG245"/>
      <c r="IH245"/>
      <c r="II245"/>
      <c r="IJ245"/>
      <c r="IK245"/>
      <c r="IL245"/>
      <c r="IM245"/>
      <c r="IN245"/>
    </row>
    <row r="246" spans="1:248" s="87" customFormat="1" ht="22.5" customHeight="1">
      <c r="A246" s="14">
        <f t="shared" si="68"/>
        <v>243</v>
      </c>
      <c r="B246" s="16">
        <v>19</v>
      </c>
      <c r="C246" s="175" t="s">
        <v>2414</v>
      </c>
      <c r="D246" s="16">
        <v>3</v>
      </c>
      <c r="E246" s="16">
        <v>9</v>
      </c>
      <c r="F246" s="16">
        <v>1992</v>
      </c>
      <c r="G246" s="16">
        <f t="shared" si="75"/>
        <v>26</v>
      </c>
      <c r="H246" s="22">
        <v>0</v>
      </c>
      <c r="I246" s="40" t="s">
        <v>2415</v>
      </c>
      <c r="J246" s="40" t="s">
        <v>2416</v>
      </c>
      <c r="K246" s="16">
        <v>3</v>
      </c>
      <c r="L246" s="16">
        <v>1</v>
      </c>
      <c r="M246" s="16">
        <v>2017</v>
      </c>
      <c r="N246" s="22" t="s">
        <v>70</v>
      </c>
      <c r="O246" s="22" t="s">
        <v>2417</v>
      </c>
      <c r="P246" s="22" t="str">
        <f>N246</f>
        <v>Tp.HCM</v>
      </c>
      <c r="Q246" s="152" t="s">
        <v>2409</v>
      </c>
      <c r="R246" s="22" t="s">
        <v>2382</v>
      </c>
      <c r="S246" s="22" t="s">
        <v>151</v>
      </c>
      <c r="T246" s="16" t="s">
        <v>168</v>
      </c>
      <c r="U246" s="16"/>
      <c r="V246" s="29">
        <v>43367</v>
      </c>
      <c r="W246" s="53" t="s">
        <v>344</v>
      </c>
      <c r="X246" s="20" t="e">
        <f>SUM(#REF!)</f>
        <v>#REF!</v>
      </c>
      <c r="Y246" s="21" t="e">
        <f>#REF!-X246</f>
        <v>#REF!</v>
      </c>
      <c r="Z246" s="21">
        <v>1500000</v>
      </c>
      <c r="AA246" s="21" t="e">
        <f t="shared" si="81"/>
        <v>#REF!</v>
      </c>
      <c r="AB246" s="21">
        <v>1500000</v>
      </c>
      <c r="AC246" s="44">
        <v>1500000</v>
      </c>
      <c r="AD246" s="21">
        <v>730000</v>
      </c>
      <c r="AE246" s="20" t="e">
        <f t="shared" si="80"/>
        <v>#REF!</v>
      </c>
      <c r="AF246" s="29">
        <v>43367</v>
      </c>
      <c r="AG246" s="36"/>
      <c r="AH246" s="16"/>
      <c r="AI246" s="35"/>
      <c r="AJ246" s="33"/>
      <c r="AK246" s="29">
        <v>43428</v>
      </c>
      <c r="AL246" s="33"/>
      <c r="AM246" s="33"/>
      <c r="AN246" s="33"/>
      <c r="AO246" s="33"/>
      <c r="AP246" s="33"/>
      <c r="AQ246" s="33"/>
      <c r="AR246" s="33"/>
      <c r="AS246" s="33"/>
      <c r="AT246" s="33" t="s">
        <v>239</v>
      </c>
      <c r="AU246" s="33">
        <v>2016</v>
      </c>
      <c r="AV246" s="33" t="s">
        <v>2395</v>
      </c>
      <c r="AW246" s="33" t="s">
        <v>2418</v>
      </c>
      <c r="AX246" s="33" t="s">
        <v>490</v>
      </c>
      <c r="AY246" s="33"/>
      <c r="AZ246" s="33"/>
      <c r="BA246" s="33"/>
      <c r="BB246" s="22" t="str">
        <f t="shared" si="77"/>
        <v>Bác sĩ Y đa khoa/ Định hướng chuyên khoa Phụ sản</v>
      </c>
      <c r="BC246" s="33" t="str">
        <f t="shared" si="78"/>
        <v>BS.ĐH</v>
      </c>
      <c r="BD246" s="22" t="s">
        <v>141</v>
      </c>
      <c r="BE246" s="33"/>
      <c r="BF246" s="45"/>
      <c r="BG246" s="33"/>
      <c r="BH246" s="33"/>
      <c r="BI246" s="33"/>
      <c r="BJ246" s="33"/>
      <c r="BK246" s="33"/>
      <c r="BL246" s="33"/>
      <c r="BM246" s="33"/>
      <c r="BN246" s="33"/>
      <c r="BO246" s="47"/>
      <c r="BP246" s="22"/>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c r="FS246"/>
      <c r="FT246"/>
      <c r="FU246"/>
      <c r="FV246"/>
      <c r="FW246"/>
      <c r="FX246"/>
      <c r="FY246"/>
      <c r="FZ246"/>
      <c r="GA246"/>
      <c r="GB246"/>
      <c r="GC246"/>
      <c r="GD246"/>
      <c r="GE246"/>
      <c r="GF246"/>
      <c r="GG246"/>
      <c r="GH246"/>
      <c r="GI246"/>
      <c r="GJ246"/>
      <c r="GK246"/>
      <c r="GL246"/>
      <c r="GM246"/>
      <c r="GN246"/>
      <c r="GO246"/>
      <c r="GP246"/>
      <c r="GQ246"/>
      <c r="GR246"/>
      <c r="GS246"/>
      <c r="GT246"/>
      <c r="GU246"/>
      <c r="GV246"/>
      <c r="GW246"/>
      <c r="GX246"/>
      <c r="GY246"/>
      <c r="GZ246"/>
      <c r="HA246"/>
      <c r="HB246"/>
      <c r="HC246"/>
      <c r="HD246"/>
      <c r="HE246"/>
      <c r="HF246"/>
      <c r="HG246"/>
      <c r="HH246"/>
      <c r="HI246"/>
      <c r="HJ246"/>
      <c r="HK246"/>
      <c r="HL246"/>
      <c r="HM246"/>
      <c r="HN246"/>
      <c r="HO246"/>
      <c r="HP246"/>
      <c r="HQ246"/>
      <c r="HR246"/>
      <c r="HS246"/>
      <c r="HT246"/>
      <c r="HU246"/>
      <c r="HV246"/>
      <c r="HW246"/>
      <c r="HX246"/>
      <c r="HY246"/>
      <c r="HZ246"/>
      <c r="IA246"/>
      <c r="IB246"/>
      <c r="IC246"/>
      <c r="ID246"/>
      <c r="IE246"/>
      <c r="IF246"/>
      <c r="IG246"/>
      <c r="IH246"/>
      <c r="II246"/>
      <c r="IJ246"/>
      <c r="IK246"/>
      <c r="IL246"/>
      <c r="IM246"/>
      <c r="IN246"/>
    </row>
    <row r="247" spans="1:248" s="87" customFormat="1" ht="22.5" customHeight="1">
      <c r="A247" s="14">
        <f t="shared" si="68"/>
        <v>244</v>
      </c>
      <c r="B247" s="16">
        <v>20</v>
      </c>
      <c r="C247" s="175" t="s">
        <v>2419</v>
      </c>
      <c r="D247" s="16">
        <v>8</v>
      </c>
      <c r="E247" s="16">
        <v>12</v>
      </c>
      <c r="F247" s="16">
        <v>1987</v>
      </c>
      <c r="G247" s="16">
        <f t="shared" si="75"/>
        <v>31</v>
      </c>
      <c r="H247" s="22">
        <v>1</v>
      </c>
      <c r="I247" s="40" t="s">
        <v>2420</v>
      </c>
      <c r="J247" s="40" t="s">
        <v>2421</v>
      </c>
      <c r="K247" s="16">
        <v>16</v>
      </c>
      <c r="L247" s="16">
        <v>3</v>
      </c>
      <c r="M247" s="16">
        <v>2018</v>
      </c>
      <c r="N247" s="22" t="s">
        <v>337</v>
      </c>
      <c r="O247" s="22" t="s">
        <v>2422</v>
      </c>
      <c r="P247" s="22" t="str">
        <f>N247</f>
        <v xml:space="preserve">Tiền Giang </v>
      </c>
      <c r="Q247" s="152" t="s">
        <v>2409</v>
      </c>
      <c r="R247" s="22" t="s">
        <v>2382</v>
      </c>
      <c r="S247" s="22" t="s">
        <v>151</v>
      </c>
      <c r="T247" s="16" t="s">
        <v>168</v>
      </c>
      <c r="U247" s="16"/>
      <c r="V247" s="29">
        <v>43367</v>
      </c>
      <c r="W247" s="53" t="s">
        <v>344</v>
      </c>
      <c r="X247" s="20" t="e">
        <f>SUM(#REF!)</f>
        <v>#REF!</v>
      </c>
      <c r="Y247" s="21" t="e">
        <f>#REF!-X247</f>
        <v>#REF!</v>
      </c>
      <c r="Z247" s="21">
        <v>1500000</v>
      </c>
      <c r="AA247" s="21" t="e">
        <f t="shared" si="81"/>
        <v>#REF!</v>
      </c>
      <c r="AB247" s="21">
        <v>1500000</v>
      </c>
      <c r="AC247" s="44">
        <v>1500000</v>
      </c>
      <c r="AD247" s="21">
        <v>730000</v>
      </c>
      <c r="AE247" s="20" t="e">
        <f t="shared" si="80"/>
        <v>#REF!</v>
      </c>
      <c r="AF247" s="29">
        <v>43367</v>
      </c>
      <c r="AG247" s="36"/>
      <c r="AH247" s="16"/>
      <c r="AI247" s="35"/>
      <c r="AJ247" s="33"/>
      <c r="AK247" s="29">
        <v>43428</v>
      </c>
      <c r="AL247" s="33"/>
      <c r="AM247" s="33"/>
      <c r="AN247" s="33"/>
      <c r="AO247" s="33"/>
      <c r="AP247" s="33"/>
      <c r="AQ247" s="33"/>
      <c r="AR247" s="33"/>
      <c r="AS247" s="33"/>
      <c r="AT247" s="33" t="s">
        <v>211</v>
      </c>
      <c r="AU247" s="33">
        <v>2015</v>
      </c>
      <c r="AV247" s="30" t="s">
        <v>271</v>
      </c>
      <c r="AW247" s="33" t="s">
        <v>2423</v>
      </c>
      <c r="AX247" s="33"/>
      <c r="AY247" s="33" t="s">
        <v>138</v>
      </c>
      <c r="AZ247" s="33"/>
      <c r="BA247" s="33"/>
      <c r="BB247" s="22" t="str">
        <f t="shared" si="77"/>
        <v>Bác sĩ Y đa khoa/ Định hướng chuyên khoa Phụ sản</v>
      </c>
      <c r="BC247" s="33" t="str">
        <f t="shared" si="78"/>
        <v>BS.ĐH</v>
      </c>
      <c r="BD247" s="22" t="s">
        <v>141</v>
      </c>
      <c r="BE247" s="33"/>
      <c r="BF247" s="45"/>
      <c r="BG247" s="33"/>
      <c r="BH247" s="33"/>
      <c r="BI247" s="33"/>
      <c r="BJ247" s="33"/>
      <c r="BK247" s="33"/>
      <c r="BL247" s="33"/>
      <c r="BM247" s="33"/>
      <c r="BN247" s="33"/>
      <c r="BO247" s="47"/>
      <c r="BP247" s="22"/>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c r="FS247"/>
      <c r="FT247"/>
      <c r="FU247"/>
      <c r="FV247"/>
      <c r="FW247"/>
      <c r="FX247"/>
      <c r="FY247"/>
      <c r="FZ247"/>
      <c r="GA247"/>
      <c r="GB247"/>
      <c r="GC247"/>
      <c r="GD247"/>
      <c r="GE247"/>
      <c r="GF247"/>
      <c r="GG247"/>
      <c r="GH247"/>
      <c r="GI247"/>
      <c r="GJ247"/>
      <c r="GK247"/>
      <c r="GL247"/>
      <c r="GM247"/>
      <c r="GN247"/>
      <c r="GO247"/>
      <c r="GP247"/>
      <c r="GQ247"/>
      <c r="GR247"/>
      <c r="GS247"/>
      <c r="GT247"/>
      <c r="GU247"/>
      <c r="GV247"/>
      <c r="GW247"/>
      <c r="GX247"/>
      <c r="GY247"/>
      <c r="GZ247"/>
      <c r="HA247"/>
      <c r="HB247"/>
      <c r="HC247"/>
      <c r="HD247"/>
      <c r="HE247"/>
      <c r="HF247"/>
      <c r="HG247"/>
      <c r="HH247"/>
      <c r="HI247"/>
      <c r="HJ247"/>
      <c r="HK247"/>
      <c r="HL247"/>
      <c r="HM247"/>
      <c r="HN247"/>
      <c r="HO247"/>
      <c r="HP247"/>
      <c r="HQ247"/>
      <c r="HR247"/>
      <c r="HS247"/>
      <c r="HT247"/>
      <c r="HU247"/>
      <c r="HV247"/>
      <c r="HW247"/>
      <c r="HX247"/>
      <c r="HY247"/>
      <c r="HZ247"/>
      <c r="IA247"/>
      <c r="IB247"/>
      <c r="IC247"/>
      <c r="ID247"/>
      <c r="IE247"/>
      <c r="IF247"/>
      <c r="IG247"/>
      <c r="IH247"/>
      <c r="II247"/>
      <c r="IJ247"/>
      <c r="IK247"/>
      <c r="IL247"/>
      <c r="IM247"/>
      <c r="IN247"/>
    </row>
    <row r="248" spans="1:248" ht="25.5" customHeight="1">
      <c r="A248" s="14">
        <f t="shared" si="68"/>
        <v>245</v>
      </c>
      <c r="B248" s="14">
        <v>1</v>
      </c>
      <c r="C248" s="206" t="s">
        <v>2439</v>
      </c>
      <c r="D248" s="14">
        <v>23</v>
      </c>
      <c r="E248" s="14">
        <v>6</v>
      </c>
      <c r="F248" s="14">
        <v>1970</v>
      </c>
      <c r="G248" s="16">
        <f t="shared" ref="G248:G266" si="82">$G$2-F248</f>
        <v>48</v>
      </c>
      <c r="H248" s="16">
        <v>1</v>
      </c>
      <c r="I248" s="17" t="s">
        <v>2440</v>
      </c>
      <c r="J248" s="14" t="s">
        <v>2441</v>
      </c>
      <c r="K248" s="14">
        <v>5</v>
      </c>
      <c r="L248" s="14">
        <v>5</v>
      </c>
      <c r="M248" s="14">
        <v>2005</v>
      </c>
      <c r="N248" s="14" t="s">
        <v>70</v>
      </c>
      <c r="O248" s="14" t="s">
        <v>2442</v>
      </c>
      <c r="P248" s="14" t="s">
        <v>70</v>
      </c>
      <c r="Q248" s="251" t="s">
        <v>2443</v>
      </c>
      <c r="R248" s="28" t="s">
        <v>2444</v>
      </c>
      <c r="S248" s="14" t="s">
        <v>130</v>
      </c>
      <c r="T248" s="14" t="s">
        <v>152</v>
      </c>
      <c r="U248" s="14" t="s">
        <v>2445</v>
      </c>
      <c r="V248" s="19" t="s">
        <v>281</v>
      </c>
      <c r="W248" s="14" t="s">
        <v>77</v>
      </c>
      <c r="X248" s="20" t="e">
        <f>SUM(#REF!)</f>
        <v>#REF!</v>
      </c>
      <c r="Y248" s="21" t="e">
        <f>#REF!-X248</f>
        <v>#REF!</v>
      </c>
      <c r="Z248" s="21">
        <v>4000000</v>
      </c>
      <c r="AA248" s="21" t="e">
        <f t="shared" ref="AA248:AA275" si="83">Y248-Z248-AB248-AC248-AD248</f>
        <v>#REF!</v>
      </c>
      <c r="AB248" s="21">
        <v>3000000</v>
      </c>
      <c r="AC248" s="21">
        <v>4000000</v>
      </c>
      <c r="AD248" s="21">
        <v>730000</v>
      </c>
      <c r="AE248" s="20" t="e">
        <f t="shared" ref="AE248:AE266" si="84">X248+Y248</f>
        <v>#REF!</v>
      </c>
      <c r="AF248" s="19" t="s">
        <v>281</v>
      </c>
      <c r="AG248" s="19"/>
      <c r="AH248" s="19"/>
      <c r="AI248" s="19">
        <v>42370</v>
      </c>
      <c r="AJ248" s="19" t="s">
        <v>77</v>
      </c>
      <c r="AK248" s="29">
        <v>43101</v>
      </c>
      <c r="AL248" s="29" t="s">
        <v>78</v>
      </c>
      <c r="AM248" s="19"/>
      <c r="AN248" s="17" t="s">
        <v>2446</v>
      </c>
      <c r="AO248" s="19">
        <v>41821</v>
      </c>
      <c r="AP248" s="14" t="s">
        <v>80</v>
      </c>
      <c r="AQ248" s="19">
        <v>42095</v>
      </c>
      <c r="AR248" s="14"/>
      <c r="AS248" s="17"/>
      <c r="AT248" s="18" t="s">
        <v>101</v>
      </c>
      <c r="AU248" s="18">
        <v>2013</v>
      </c>
      <c r="AV248" s="18" t="s">
        <v>1760</v>
      </c>
      <c r="AW248" s="28" t="s">
        <v>2447</v>
      </c>
      <c r="AX248" s="33" t="s">
        <v>104</v>
      </c>
      <c r="AY248" s="33" t="s">
        <v>138</v>
      </c>
      <c r="AZ248" s="18" t="s">
        <v>877</v>
      </c>
      <c r="BA248" s="18" t="s">
        <v>2448</v>
      </c>
      <c r="BB248" s="22" t="str">
        <f t="shared" si="77"/>
        <v>Bác sĩ chuyên khoa cấp I - Nhi khoa</v>
      </c>
      <c r="BC248" s="22" t="str">
        <f t="shared" si="78"/>
        <v>CKI</v>
      </c>
      <c r="BD248" s="18" t="s">
        <v>158</v>
      </c>
      <c r="BE248" s="18" t="s">
        <v>2449</v>
      </c>
      <c r="BF248" s="19">
        <v>41855</v>
      </c>
      <c r="BG248" s="18" t="s">
        <v>84</v>
      </c>
      <c r="BH248" s="18" t="s">
        <v>160</v>
      </c>
      <c r="BI248" s="18" t="s">
        <v>2450</v>
      </c>
      <c r="BJ248" s="14"/>
      <c r="BK248" s="14" t="s">
        <v>144</v>
      </c>
      <c r="BL248" s="14"/>
      <c r="BM248" s="14"/>
      <c r="BN248" s="22" t="s">
        <v>763</v>
      </c>
      <c r="BO248" s="23"/>
      <c r="BP248" s="30" t="s">
        <v>145</v>
      </c>
    </row>
    <row r="249" spans="1:248" ht="38.25">
      <c r="A249" s="14">
        <f t="shared" si="68"/>
        <v>246</v>
      </c>
      <c r="B249" s="16">
        <v>2</v>
      </c>
      <c r="C249" s="175" t="s">
        <v>2451</v>
      </c>
      <c r="D249" s="16">
        <v>26</v>
      </c>
      <c r="E249" s="16">
        <v>4</v>
      </c>
      <c r="F249" s="16">
        <v>1975</v>
      </c>
      <c r="G249" s="16">
        <f t="shared" si="82"/>
        <v>43</v>
      </c>
      <c r="H249" s="16">
        <v>1</v>
      </c>
      <c r="I249" s="40" t="s">
        <v>2452</v>
      </c>
      <c r="J249" s="40" t="s">
        <v>2453</v>
      </c>
      <c r="K249" s="16">
        <v>20</v>
      </c>
      <c r="L249" s="16">
        <v>9</v>
      </c>
      <c r="M249" s="16">
        <v>2005</v>
      </c>
      <c r="N249" s="22" t="s">
        <v>70</v>
      </c>
      <c r="O249" s="22" t="s">
        <v>2454</v>
      </c>
      <c r="P249" s="22" t="s">
        <v>70</v>
      </c>
      <c r="Q249" s="152" t="s">
        <v>2443</v>
      </c>
      <c r="R249" s="33" t="s">
        <v>2455</v>
      </c>
      <c r="S249" s="16" t="s">
        <v>556</v>
      </c>
      <c r="T249" s="16" t="s">
        <v>118</v>
      </c>
      <c r="U249" s="16">
        <v>437</v>
      </c>
      <c r="V249" s="29">
        <v>42849</v>
      </c>
      <c r="W249" s="16" t="s">
        <v>210</v>
      </c>
      <c r="X249" s="20" t="e">
        <f>SUM(#REF!)</f>
        <v>#REF!</v>
      </c>
      <c r="Y249" s="21" t="e">
        <f>#REF!-X249</f>
        <v>#REF!</v>
      </c>
      <c r="Z249" s="21">
        <v>3000000</v>
      </c>
      <c r="AA249" s="21" t="e">
        <f t="shared" si="83"/>
        <v>#REF!</v>
      </c>
      <c r="AB249" s="21">
        <v>3000000</v>
      </c>
      <c r="AC249" s="21">
        <v>3000000</v>
      </c>
      <c r="AD249" s="21">
        <v>730000</v>
      </c>
      <c r="AE249" s="20" t="e">
        <f t="shared" si="84"/>
        <v>#REF!</v>
      </c>
      <c r="AF249" s="29">
        <v>42849</v>
      </c>
      <c r="AG249" s="29"/>
      <c r="AH249" s="29"/>
      <c r="AI249" s="29"/>
      <c r="AJ249" s="29">
        <v>42910</v>
      </c>
      <c r="AK249" s="29">
        <v>43275</v>
      </c>
      <c r="AL249" s="29"/>
      <c r="AM249" s="29">
        <v>44012</v>
      </c>
      <c r="AN249" s="32"/>
      <c r="AO249" s="29">
        <v>42917</v>
      </c>
      <c r="AP249" s="16"/>
      <c r="AQ249" s="29">
        <v>42917</v>
      </c>
      <c r="AR249" s="16"/>
      <c r="AS249" s="32"/>
      <c r="AT249" s="22" t="s">
        <v>101</v>
      </c>
      <c r="AU249" s="22">
        <v>2016</v>
      </c>
      <c r="AV249" s="22" t="s">
        <v>240</v>
      </c>
      <c r="AW249" s="33" t="s">
        <v>2456</v>
      </c>
      <c r="AX249" s="28" t="s">
        <v>104</v>
      </c>
      <c r="AY249" s="28"/>
      <c r="AZ249" s="22"/>
      <c r="BA249" s="22"/>
      <c r="BB249" s="22" t="str">
        <f t="shared" si="77"/>
        <v>Thạc sĩ Bác sĩ chuyên ngành Nhi khoa</v>
      </c>
      <c r="BC249" s="22" t="str">
        <f t="shared" si="78"/>
        <v>Thạc sĩ</v>
      </c>
      <c r="BD249" s="22" t="s">
        <v>122</v>
      </c>
      <c r="BE249" s="35" t="s">
        <v>2457</v>
      </c>
      <c r="BF249" s="34" t="s">
        <v>2458</v>
      </c>
      <c r="BG249" s="22" t="s">
        <v>176</v>
      </c>
      <c r="BH249" s="22" t="s">
        <v>160</v>
      </c>
      <c r="BI249" s="22" t="s">
        <v>177</v>
      </c>
      <c r="BJ249" s="16"/>
      <c r="BK249" s="16" t="s">
        <v>374</v>
      </c>
      <c r="BL249" s="16"/>
      <c r="BM249" s="16"/>
      <c r="BN249" s="22" t="s">
        <v>89</v>
      </c>
      <c r="BO249" s="36" t="s">
        <v>216</v>
      </c>
      <c r="BP249" s="30" t="s">
        <v>145</v>
      </c>
    </row>
    <row r="250" spans="1:248" ht="25.5">
      <c r="A250" s="14">
        <f t="shared" si="68"/>
        <v>247</v>
      </c>
      <c r="B250" s="16">
        <v>3</v>
      </c>
      <c r="C250" s="136" t="s">
        <v>2459</v>
      </c>
      <c r="D250" s="16">
        <v>29</v>
      </c>
      <c r="E250" s="16">
        <v>11</v>
      </c>
      <c r="F250" s="16">
        <v>1989</v>
      </c>
      <c r="G250" s="16">
        <f t="shared" si="82"/>
        <v>29</v>
      </c>
      <c r="H250" s="16">
        <v>1</v>
      </c>
      <c r="I250" s="32" t="s">
        <v>2460</v>
      </c>
      <c r="J250" s="16" t="s">
        <v>2461</v>
      </c>
      <c r="K250" s="16">
        <v>22</v>
      </c>
      <c r="L250" s="16">
        <v>2</v>
      </c>
      <c r="M250" s="16">
        <v>2008</v>
      </c>
      <c r="N250" s="16" t="s">
        <v>126</v>
      </c>
      <c r="O250" s="16" t="s">
        <v>2462</v>
      </c>
      <c r="P250" s="16" t="s">
        <v>126</v>
      </c>
      <c r="Q250" s="152" t="s">
        <v>2443</v>
      </c>
      <c r="R250" s="33" t="s">
        <v>167</v>
      </c>
      <c r="S250" s="16" t="s">
        <v>151</v>
      </c>
      <c r="T250" s="16" t="s">
        <v>168</v>
      </c>
      <c r="U250" s="16" t="s">
        <v>2463</v>
      </c>
      <c r="V250" s="29" t="s">
        <v>281</v>
      </c>
      <c r="W250" s="16" t="s">
        <v>77</v>
      </c>
      <c r="X250" s="20" t="e">
        <f>SUM(#REF!)</f>
        <v>#REF!</v>
      </c>
      <c r="Y250" s="21" t="e">
        <f>#REF!-X250</f>
        <v>#REF!</v>
      </c>
      <c r="Z250" s="21">
        <v>2500000</v>
      </c>
      <c r="AA250" s="21" t="e">
        <f t="shared" si="83"/>
        <v>#REF!</v>
      </c>
      <c r="AB250" s="21">
        <v>2500000</v>
      </c>
      <c r="AC250" s="21">
        <v>2500000</v>
      </c>
      <c r="AD250" s="21">
        <v>730000</v>
      </c>
      <c r="AE250" s="20" t="e">
        <f t="shared" si="84"/>
        <v>#REF!</v>
      </c>
      <c r="AF250" s="29" t="s">
        <v>281</v>
      </c>
      <c r="AG250" s="29"/>
      <c r="AH250" s="29"/>
      <c r="AI250" s="29">
        <v>42370</v>
      </c>
      <c r="AJ250" s="29" t="s">
        <v>77</v>
      </c>
      <c r="AK250" s="29">
        <v>43101</v>
      </c>
      <c r="AL250" s="29" t="s">
        <v>78</v>
      </c>
      <c r="AM250" s="29"/>
      <c r="AN250" s="32" t="s">
        <v>2464</v>
      </c>
      <c r="AO250" s="29">
        <v>41821</v>
      </c>
      <c r="AP250" s="16" t="s">
        <v>80</v>
      </c>
      <c r="AQ250" s="29">
        <v>42095</v>
      </c>
      <c r="AR250" s="16"/>
      <c r="AS250" s="32"/>
      <c r="AT250" s="22" t="s">
        <v>211</v>
      </c>
      <c r="AU250" s="22">
        <v>2013</v>
      </c>
      <c r="AV250" s="22" t="s">
        <v>1858</v>
      </c>
      <c r="AW250" s="33" t="s">
        <v>1048</v>
      </c>
      <c r="AX250" s="33"/>
      <c r="AY250" s="33"/>
      <c r="AZ250" s="22"/>
      <c r="BA250" s="22"/>
      <c r="BB250" s="22" t="str">
        <f t="shared" si="77"/>
        <v>Bác sĩ Y khoa</v>
      </c>
      <c r="BC250" s="22" t="str">
        <f t="shared" si="78"/>
        <v>BS.ĐH</v>
      </c>
      <c r="BD250" s="22" t="s">
        <v>141</v>
      </c>
      <c r="BE250" s="22" t="s">
        <v>2465</v>
      </c>
      <c r="BF250" s="29">
        <v>42720</v>
      </c>
      <c r="BG250" s="22" t="s">
        <v>84</v>
      </c>
      <c r="BH250" s="29" t="s">
        <v>160</v>
      </c>
      <c r="BI250" s="22" t="s">
        <v>2450</v>
      </c>
      <c r="BJ250" s="16"/>
      <c r="BK250" s="16"/>
      <c r="BL250" s="16"/>
      <c r="BM250" s="16"/>
      <c r="BN250" s="22" t="s">
        <v>763</v>
      </c>
      <c r="BO250" s="36"/>
      <c r="BP250" s="30" t="s">
        <v>145</v>
      </c>
    </row>
    <row r="251" spans="1:248" ht="25.5">
      <c r="A251" s="14">
        <f t="shared" si="68"/>
        <v>248</v>
      </c>
      <c r="B251" s="16">
        <v>4</v>
      </c>
      <c r="C251" s="136" t="s">
        <v>2466</v>
      </c>
      <c r="D251" s="16">
        <v>3</v>
      </c>
      <c r="E251" s="16">
        <v>6</v>
      </c>
      <c r="F251" s="16">
        <v>1970</v>
      </c>
      <c r="G251" s="16">
        <f t="shared" si="82"/>
        <v>48</v>
      </c>
      <c r="H251" s="16">
        <v>1</v>
      </c>
      <c r="I251" s="32" t="s">
        <v>2467</v>
      </c>
      <c r="J251" s="16" t="s">
        <v>2468</v>
      </c>
      <c r="K251" s="16">
        <v>17</v>
      </c>
      <c r="L251" s="16">
        <v>2</v>
      </c>
      <c r="M251" s="16">
        <v>2012</v>
      </c>
      <c r="N251" s="16" t="s">
        <v>70</v>
      </c>
      <c r="O251" s="16" t="s">
        <v>2469</v>
      </c>
      <c r="P251" s="16" t="s">
        <v>70</v>
      </c>
      <c r="Q251" s="152" t="s">
        <v>2443</v>
      </c>
      <c r="R251" s="33" t="s">
        <v>2444</v>
      </c>
      <c r="S251" s="16" t="s">
        <v>151</v>
      </c>
      <c r="T251" s="22" t="s">
        <v>152</v>
      </c>
      <c r="U251" s="16">
        <v>155</v>
      </c>
      <c r="V251" s="29">
        <v>41981</v>
      </c>
      <c r="W251" s="16" t="s">
        <v>77</v>
      </c>
      <c r="X251" s="20" t="e">
        <f>SUM(#REF!)</f>
        <v>#REF!</v>
      </c>
      <c r="Y251" s="21" t="e">
        <f>#REF!-X251</f>
        <v>#REF!</v>
      </c>
      <c r="Z251" s="21">
        <v>2500000</v>
      </c>
      <c r="AA251" s="21" t="e">
        <f t="shared" si="83"/>
        <v>#REF!</v>
      </c>
      <c r="AB251" s="21">
        <v>2500000</v>
      </c>
      <c r="AC251" s="21">
        <v>2500000</v>
      </c>
      <c r="AD251" s="21">
        <v>730000</v>
      </c>
      <c r="AE251" s="20" t="e">
        <f t="shared" si="84"/>
        <v>#REF!</v>
      </c>
      <c r="AF251" s="29">
        <v>41981</v>
      </c>
      <c r="AG251" s="29"/>
      <c r="AH251" s="29">
        <v>42346</v>
      </c>
      <c r="AI251" s="29">
        <v>42370</v>
      </c>
      <c r="AJ251" s="29" t="s">
        <v>77</v>
      </c>
      <c r="AK251" s="29">
        <v>43101</v>
      </c>
      <c r="AL251" s="29" t="s">
        <v>78</v>
      </c>
      <c r="AM251" s="29"/>
      <c r="AN251" s="32" t="s">
        <v>2470</v>
      </c>
      <c r="AO251" s="29">
        <v>42064</v>
      </c>
      <c r="AP251" s="16" t="s">
        <v>80</v>
      </c>
      <c r="AQ251" s="29">
        <v>42095</v>
      </c>
      <c r="AR251" s="16"/>
      <c r="AS251" s="32"/>
      <c r="AT251" s="22" t="s">
        <v>171</v>
      </c>
      <c r="AU251" s="22">
        <v>2003</v>
      </c>
      <c r="AV251" s="22" t="s">
        <v>155</v>
      </c>
      <c r="AW251" s="33" t="s">
        <v>2471</v>
      </c>
      <c r="AX251" s="33" t="s">
        <v>104</v>
      </c>
      <c r="AY251" s="33" t="s">
        <v>138</v>
      </c>
      <c r="AZ251" s="22" t="s">
        <v>310</v>
      </c>
      <c r="BA251" s="22" t="s">
        <v>2472</v>
      </c>
      <c r="BB251" s="22" t="str">
        <f t="shared" si="77"/>
        <v>Bác sĩ chuyên khoa cấp I - Nhi khoa</v>
      </c>
      <c r="BC251" s="22" t="str">
        <f t="shared" si="78"/>
        <v>CKI</v>
      </c>
      <c r="BD251" s="22" t="s">
        <v>158</v>
      </c>
      <c r="BE251" s="22" t="s">
        <v>2473</v>
      </c>
      <c r="BF251" s="29">
        <v>41975</v>
      </c>
      <c r="BG251" s="22" t="s">
        <v>84</v>
      </c>
      <c r="BH251" s="29" t="s">
        <v>704</v>
      </c>
      <c r="BI251" s="22" t="s">
        <v>2450</v>
      </c>
      <c r="BJ251" s="16"/>
      <c r="BK251" s="16"/>
      <c r="BL251" s="16"/>
      <c r="BM251" s="16"/>
      <c r="BN251" s="22" t="s">
        <v>763</v>
      </c>
      <c r="BO251" s="36"/>
      <c r="BP251" s="30" t="s">
        <v>145</v>
      </c>
    </row>
    <row r="252" spans="1:248" ht="25.5">
      <c r="A252" s="14">
        <f t="shared" si="68"/>
        <v>249</v>
      </c>
      <c r="B252" s="16">
        <v>5</v>
      </c>
      <c r="C252" s="136" t="s">
        <v>2425</v>
      </c>
      <c r="D252" s="16">
        <v>2</v>
      </c>
      <c r="E252" s="16">
        <v>2</v>
      </c>
      <c r="F252" s="16">
        <v>1987</v>
      </c>
      <c r="G252" s="16">
        <f t="shared" si="82"/>
        <v>31</v>
      </c>
      <c r="H252" s="16">
        <v>0</v>
      </c>
      <c r="I252" s="32" t="s">
        <v>2474</v>
      </c>
      <c r="J252" s="32" t="s">
        <v>2475</v>
      </c>
      <c r="K252" s="16">
        <v>5</v>
      </c>
      <c r="L252" s="16">
        <v>3</v>
      </c>
      <c r="M252" s="16">
        <v>2005</v>
      </c>
      <c r="N252" s="16" t="s">
        <v>327</v>
      </c>
      <c r="O252" s="16" t="s">
        <v>2476</v>
      </c>
      <c r="P252" s="16" t="s">
        <v>327</v>
      </c>
      <c r="Q252" s="152" t="s">
        <v>2443</v>
      </c>
      <c r="R252" s="33" t="s">
        <v>2477</v>
      </c>
      <c r="S252" s="16" t="s">
        <v>151</v>
      </c>
      <c r="T252" s="16" t="s">
        <v>118</v>
      </c>
      <c r="U252" s="16" t="s">
        <v>2478</v>
      </c>
      <c r="V252" s="29">
        <v>42086</v>
      </c>
      <c r="W252" s="16" t="s">
        <v>210</v>
      </c>
      <c r="X252" s="20" t="e">
        <f>SUM(#REF!)</f>
        <v>#REF!</v>
      </c>
      <c r="Y252" s="21" t="e">
        <f>#REF!-X252</f>
        <v>#REF!</v>
      </c>
      <c r="Z252" s="21">
        <v>2500000</v>
      </c>
      <c r="AA252" s="21" t="e">
        <f t="shared" si="83"/>
        <v>#REF!</v>
      </c>
      <c r="AB252" s="21">
        <v>2500000</v>
      </c>
      <c r="AC252" s="21">
        <v>2500000</v>
      </c>
      <c r="AD252" s="21">
        <v>730000</v>
      </c>
      <c r="AE252" s="20" t="e">
        <f t="shared" si="84"/>
        <v>#REF!</v>
      </c>
      <c r="AF252" s="29">
        <v>42086</v>
      </c>
      <c r="AG252" s="29"/>
      <c r="AH252" s="29">
        <v>42086</v>
      </c>
      <c r="AI252" s="29">
        <v>42370</v>
      </c>
      <c r="AJ252" s="29">
        <v>42736</v>
      </c>
      <c r="AK252" s="29"/>
      <c r="AL252" s="29">
        <v>43466</v>
      </c>
      <c r="AM252" s="29"/>
      <c r="AN252" s="32" t="s">
        <v>2479</v>
      </c>
      <c r="AO252" s="29">
        <v>42156</v>
      </c>
      <c r="AP252" s="16" t="s">
        <v>80</v>
      </c>
      <c r="AQ252" s="29">
        <v>42401</v>
      </c>
      <c r="AR252" s="16"/>
      <c r="AS252" s="32"/>
      <c r="AT252" s="22" t="s">
        <v>2480</v>
      </c>
      <c r="AU252" s="22">
        <v>2013</v>
      </c>
      <c r="AV252" s="22" t="s">
        <v>2481</v>
      </c>
      <c r="AW252" s="33"/>
      <c r="AX252" s="33"/>
      <c r="AY252" s="33"/>
      <c r="AZ252" s="22"/>
      <c r="BA252" s="22"/>
      <c r="BB252" s="22" t="str">
        <f t="shared" si="77"/>
        <v>Thạc sĩ, Bác sĩ chuyên ngành Nhi khoa</v>
      </c>
      <c r="BC252" s="22" t="str">
        <f t="shared" si="78"/>
        <v>Thạc sĩ</v>
      </c>
      <c r="BD252" s="22" t="s">
        <v>122</v>
      </c>
      <c r="BE252" s="35" t="s">
        <v>2482</v>
      </c>
      <c r="BF252" s="34" t="s">
        <v>2483</v>
      </c>
      <c r="BG252" s="22" t="s">
        <v>84</v>
      </c>
      <c r="BH252" s="22" t="s">
        <v>85</v>
      </c>
      <c r="BI252" s="22" t="s">
        <v>2450</v>
      </c>
      <c r="BJ252" s="16"/>
      <c r="BK252" s="16"/>
      <c r="BL252" s="16"/>
      <c r="BM252" s="16"/>
      <c r="BN252" s="22" t="s">
        <v>312</v>
      </c>
      <c r="BO252" s="36" t="s">
        <v>216</v>
      </c>
      <c r="BP252" s="30" t="s">
        <v>145</v>
      </c>
    </row>
    <row r="253" spans="1:248" ht="25.5">
      <c r="A253" s="14">
        <f t="shared" si="68"/>
        <v>250</v>
      </c>
      <c r="B253" s="16">
        <v>6</v>
      </c>
      <c r="C253" s="136" t="s">
        <v>2484</v>
      </c>
      <c r="D253" s="16">
        <v>20</v>
      </c>
      <c r="E253" s="16">
        <v>10</v>
      </c>
      <c r="F253" s="16">
        <v>1969</v>
      </c>
      <c r="G253" s="16">
        <f t="shared" si="82"/>
        <v>49</v>
      </c>
      <c r="H253" s="16">
        <v>1</v>
      </c>
      <c r="I253" s="32" t="s">
        <v>2485</v>
      </c>
      <c r="J253" s="32" t="s">
        <v>2486</v>
      </c>
      <c r="K253" s="16">
        <v>10</v>
      </c>
      <c r="L253" s="16">
        <v>3</v>
      </c>
      <c r="M253" s="16">
        <v>2012</v>
      </c>
      <c r="N253" s="16" t="s">
        <v>1001</v>
      </c>
      <c r="O253" s="16" t="s">
        <v>2487</v>
      </c>
      <c r="P253" s="16" t="s">
        <v>1001</v>
      </c>
      <c r="Q253" s="152" t="s">
        <v>2443</v>
      </c>
      <c r="R253" s="33" t="s">
        <v>2488</v>
      </c>
      <c r="S253" s="16" t="s">
        <v>151</v>
      </c>
      <c r="T253" s="22" t="s">
        <v>152</v>
      </c>
      <c r="U253" s="16" t="s">
        <v>2489</v>
      </c>
      <c r="V253" s="29">
        <v>42248</v>
      </c>
      <c r="W253" s="16" t="s">
        <v>210</v>
      </c>
      <c r="X253" s="20" t="e">
        <f>SUM(#REF!)</f>
        <v>#REF!</v>
      </c>
      <c r="Y253" s="21" t="e">
        <f>#REF!-X253</f>
        <v>#REF!</v>
      </c>
      <c r="Z253" s="21">
        <v>2500000</v>
      </c>
      <c r="AA253" s="21" t="e">
        <f t="shared" si="83"/>
        <v>#REF!</v>
      </c>
      <c r="AB253" s="21">
        <v>2500000</v>
      </c>
      <c r="AC253" s="21">
        <v>2500000</v>
      </c>
      <c r="AD253" s="21">
        <v>730000</v>
      </c>
      <c r="AE253" s="20" t="e">
        <f t="shared" si="84"/>
        <v>#REF!</v>
      </c>
      <c r="AF253" s="29">
        <v>42248</v>
      </c>
      <c r="AG253" s="29"/>
      <c r="AH253" s="29">
        <v>42308</v>
      </c>
      <c r="AI253" s="29">
        <v>42370</v>
      </c>
      <c r="AJ253" s="29">
        <v>42736</v>
      </c>
      <c r="AK253" s="29"/>
      <c r="AL253" s="29">
        <v>43466</v>
      </c>
      <c r="AM253" s="29"/>
      <c r="AN253" s="32" t="s">
        <v>2490</v>
      </c>
      <c r="AO253" s="29">
        <v>42309</v>
      </c>
      <c r="AP253" s="16" t="s">
        <v>80</v>
      </c>
      <c r="AQ253" s="29">
        <v>42401</v>
      </c>
      <c r="AR253" s="16"/>
      <c r="AS253" s="32"/>
      <c r="AT253" s="22" t="s">
        <v>171</v>
      </c>
      <c r="AU253" s="22">
        <v>2009</v>
      </c>
      <c r="AV253" s="22" t="s">
        <v>2491</v>
      </c>
      <c r="AW253" s="33" t="s">
        <v>2492</v>
      </c>
      <c r="AX253" s="33"/>
      <c r="AY253" s="33"/>
      <c r="AZ253" s="22" t="s">
        <v>812</v>
      </c>
      <c r="BA253" s="22" t="s">
        <v>2493</v>
      </c>
      <c r="BB253" s="22" t="str">
        <f t="shared" si="77"/>
        <v>Bác sĩ chuyên khoa cấp I - Nhi</v>
      </c>
      <c r="BC253" s="22" t="str">
        <f t="shared" si="78"/>
        <v>CKI</v>
      </c>
      <c r="BD253" s="22" t="s">
        <v>158</v>
      </c>
      <c r="BE253" s="35" t="s">
        <v>2494</v>
      </c>
      <c r="BF253" s="34">
        <v>42186</v>
      </c>
      <c r="BG253" s="22" t="s">
        <v>84</v>
      </c>
      <c r="BH253" s="22" t="s">
        <v>160</v>
      </c>
      <c r="BI253" s="22" t="s">
        <v>2450</v>
      </c>
      <c r="BJ253" s="16"/>
      <c r="BK253" s="16"/>
      <c r="BL253" s="16"/>
      <c r="BM253" s="16"/>
      <c r="BN253" s="22" t="s">
        <v>763</v>
      </c>
      <c r="BO253" s="36"/>
      <c r="BP253" s="30" t="s">
        <v>145</v>
      </c>
    </row>
    <row r="254" spans="1:248" s="133" customFormat="1" ht="38.25">
      <c r="A254" s="14">
        <f t="shared" si="68"/>
        <v>251</v>
      </c>
      <c r="B254" s="150">
        <v>7</v>
      </c>
      <c r="C254" s="151" t="s">
        <v>2495</v>
      </c>
      <c r="D254" s="150">
        <v>15</v>
      </c>
      <c r="E254" s="150">
        <v>4</v>
      </c>
      <c r="F254" s="150">
        <v>1986</v>
      </c>
      <c r="G254" s="150">
        <f t="shared" si="82"/>
        <v>32</v>
      </c>
      <c r="H254" s="150">
        <v>1</v>
      </c>
      <c r="I254" s="150" t="s">
        <v>2496</v>
      </c>
      <c r="J254" s="150" t="s">
        <v>2497</v>
      </c>
      <c r="K254" s="150">
        <v>6</v>
      </c>
      <c r="L254" s="150">
        <v>5</v>
      </c>
      <c r="M254" s="150">
        <v>2002</v>
      </c>
      <c r="N254" s="150" t="s">
        <v>1282</v>
      </c>
      <c r="O254" s="150" t="s">
        <v>2498</v>
      </c>
      <c r="P254" s="150" t="s">
        <v>70</v>
      </c>
      <c r="Q254" s="152" t="s">
        <v>2443</v>
      </c>
      <c r="R254" s="152" t="s">
        <v>2444</v>
      </c>
      <c r="S254" s="150" t="s">
        <v>151</v>
      </c>
      <c r="T254" s="152" t="s">
        <v>152</v>
      </c>
      <c r="U254" s="150" t="s">
        <v>2499</v>
      </c>
      <c r="V254" s="153">
        <v>42597</v>
      </c>
      <c r="W254" s="150" t="s">
        <v>210</v>
      </c>
      <c r="X254" s="154" t="e">
        <f>SUM(#REF!)</f>
        <v>#REF!</v>
      </c>
      <c r="Y254" s="156" t="e">
        <f>#REF!-X254</f>
        <v>#REF!</v>
      </c>
      <c r="Z254" s="156">
        <v>2500000</v>
      </c>
      <c r="AA254" s="156" t="e">
        <f t="shared" si="83"/>
        <v>#REF!</v>
      </c>
      <c r="AB254" s="156">
        <v>2500000</v>
      </c>
      <c r="AC254" s="156">
        <v>2500000</v>
      </c>
      <c r="AD254" s="156">
        <v>730000</v>
      </c>
      <c r="AE254" s="154" t="e">
        <f t="shared" si="84"/>
        <v>#REF!</v>
      </c>
      <c r="AF254" s="153">
        <v>42597</v>
      </c>
      <c r="AG254" s="153"/>
      <c r="AH254" s="153"/>
      <c r="AI254" s="153">
        <v>42658</v>
      </c>
      <c r="AJ254" s="153">
        <v>43023</v>
      </c>
      <c r="AK254" s="153"/>
      <c r="AL254" s="153">
        <v>43770</v>
      </c>
      <c r="AM254" s="153"/>
      <c r="AN254" s="157" t="s">
        <v>2500</v>
      </c>
      <c r="AO254" s="153">
        <v>42675</v>
      </c>
      <c r="AP254" s="150"/>
      <c r="AQ254" s="153">
        <v>42675</v>
      </c>
      <c r="AR254" s="150"/>
      <c r="AS254" s="157"/>
      <c r="AT254" s="152" t="s">
        <v>211</v>
      </c>
      <c r="AU254" s="152">
        <v>2011</v>
      </c>
      <c r="AV254" s="152" t="s">
        <v>1272</v>
      </c>
      <c r="AW254" s="152" t="s">
        <v>2501</v>
      </c>
      <c r="AX254" s="152"/>
      <c r="AY254" s="152"/>
      <c r="AZ254" s="152" t="s">
        <v>2502</v>
      </c>
      <c r="BA254" s="152" t="s">
        <v>2503</v>
      </c>
      <c r="BB254" s="152" t="str">
        <f t="shared" si="77"/>
        <v>Bác sĩ chuyên khoa cấp I - Nhi khoa</v>
      </c>
      <c r="BC254" s="152" t="str">
        <f t="shared" si="78"/>
        <v>CKI</v>
      </c>
      <c r="BD254" s="152" t="s">
        <v>158</v>
      </c>
      <c r="BE254" s="158" t="s">
        <v>2504</v>
      </c>
      <c r="BF254" s="159" t="s">
        <v>2505</v>
      </c>
      <c r="BG254" s="152" t="s">
        <v>84</v>
      </c>
      <c r="BH254" s="152" t="s">
        <v>1172</v>
      </c>
      <c r="BI254" s="152" t="s">
        <v>2506</v>
      </c>
      <c r="BJ254" s="150"/>
      <c r="BK254" s="150"/>
      <c r="BL254" s="150"/>
      <c r="BM254" s="150"/>
      <c r="BN254" s="152" t="s">
        <v>312</v>
      </c>
      <c r="BO254" s="160" t="s">
        <v>216</v>
      </c>
      <c r="BP254" s="161" t="s">
        <v>145</v>
      </c>
    </row>
    <row r="255" spans="1:248" ht="25.5">
      <c r="A255" s="14">
        <f t="shared" si="68"/>
        <v>252</v>
      </c>
      <c r="B255" s="16">
        <v>8</v>
      </c>
      <c r="C255" s="136" t="s">
        <v>2507</v>
      </c>
      <c r="D255" s="16"/>
      <c r="E255" s="16"/>
      <c r="F255" s="16">
        <v>1984</v>
      </c>
      <c r="G255" s="16">
        <f t="shared" si="82"/>
        <v>34</v>
      </c>
      <c r="H255" s="16">
        <v>1</v>
      </c>
      <c r="I255" s="16" t="s">
        <v>2508</v>
      </c>
      <c r="J255" s="16" t="s">
        <v>2509</v>
      </c>
      <c r="K255" s="16">
        <v>29</v>
      </c>
      <c r="L255" s="16">
        <v>1</v>
      </c>
      <c r="M255" s="16">
        <v>2013</v>
      </c>
      <c r="N255" s="16" t="s">
        <v>70</v>
      </c>
      <c r="O255" s="16" t="s">
        <v>2510</v>
      </c>
      <c r="P255" s="16" t="s">
        <v>70</v>
      </c>
      <c r="Q255" s="152" t="s">
        <v>2443</v>
      </c>
      <c r="R255" s="33" t="s">
        <v>2444</v>
      </c>
      <c r="S255" s="16" t="s">
        <v>151</v>
      </c>
      <c r="T255" s="22" t="s">
        <v>152</v>
      </c>
      <c r="U255" s="16" t="s">
        <v>2511</v>
      </c>
      <c r="V255" s="29">
        <v>42597</v>
      </c>
      <c r="W255" s="16" t="s">
        <v>210</v>
      </c>
      <c r="X255" s="20" t="e">
        <f>SUM(#REF!)</f>
        <v>#REF!</v>
      </c>
      <c r="Y255" s="21" t="e">
        <f>#REF!-X255</f>
        <v>#REF!</v>
      </c>
      <c r="Z255" s="21">
        <v>2500000</v>
      </c>
      <c r="AA255" s="21" t="e">
        <f t="shared" si="83"/>
        <v>#REF!</v>
      </c>
      <c r="AB255" s="21">
        <v>2500000</v>
      </c>
      <c r="AC255" s="21">
        <v>2500000</v>
      </c>
      <c r="AD255" s="21">
        <v>730000</v>
      </c>
      <c r="AE255" s="20" t="e">
        <f t="shared" si="84"/>
        <v>#REF!</v>
      </c>
      <c r="AF255" s="29">
        <v>42597</v>
      </c>
      <c r="AG255" s="29"/>
      <c r="AH255" s="29"/>
      <c r="AI255" s="29">
        <v>42658</v>
      </c>
      <c r="AJ255" s="29">
        <v>43023</v>
      </c>
      <c r="AK255" s="29"/>
      <c r="AL255" s="29">
        <v>43770</v>
      </c>
      <c r="AM255" s="29"/>
      <c r="AN255" s="32" t="s">
        <v>2512</v>
      </c>
      <c r="AO255" s="29">
        <v>42675</v>
      </c>
      <c r="AP255" s="16" t="s">
        <v>80</v>
      </c>
      <c r="AQ255" s="29">
        <v>42675</v>
      </c>
      <c r="AR255" s="16"/>
      <c r="AS255" s="32"/>
      <c r="AT255" s="22" t="s">
        <v>211</v>
      </c>
      <c r="AU255" s="22">
        <v>2012</v>
      </c>
      <c r="AV255" s="22" t="s">
        <v>2513</v>
      </c>
      <c r="AW255" s="33" t="s">
        <v>2514</v>
      </c>
      <c r="AX255" s="33" t="s">
        <v>226</v>
      </c>
      <c r="AY255" s="33"/>
      <c r="AZ255" s="22" t="s">
        <v>2515</v>
      </c>
      <c r="BA255" s="22" t="s">
        <v>2516</v>
      </c>
      <c r="BB255" s="22" t="str">
        <f t="shared" si="77"/>
        <v>Bác sĩ chuyên khoa cấp I - Nhi khoa</v>
      </c>
      <c r="BC255" s="22" t="str">
        <f t="shared" si="78"/>
        <v>CKI</v>
      </c>
      <c r="BD255" s="22" t="s">
        <v>158</v>
      </c>
      <c r="BE255" s="35" t="s">
        <v>2517</v>
      </c>
      <c r="BF255" s="34" t="s">
        <v>2518</v>
      </c>
      <c r="BG255" s="22" t="s">
        <v>84</v>
      </c>
      <c r="BH255" s="22" t="s">
        <v>1172</v>
      </c>
      <c r="BI255" s="22" t="s">
        <v>2506</v>
      </c>
      <c r="BJ255" s="16"/>
      <c r="BK255" s="16"/>
      <c r="BL255" s="16"/>
      <c r="BM255" s="16"/>
      <c r="BN255" s="22" t="s">
        <v>312</v>
      </c>
      <c r="BO255" s="36" t="s">
        <v>216</v>
      </c>
      <c r="BP255" s="30" t="s">
        <v>145</v>
      </c>
    </row>
    <row r="256" spans="1:248" ht="27" customHeight="1">
      <c r="A256" s="14">
        <f t="shared" si="68"/>
        <v>253</v>
      </c>
      <c r="B256" s="16">
        <v>9</v>
      </c>
      <c r="C256" s="175" t="s">
        <v>2519</v>
      </c>
      <c r="D256" s="16">
        <v>25</v>
      </c>
      <c r="E256" s="16">
        <v>10</v>
      </c>
      <c r="F256" s="16">
        <v>1985</v>
      </c>
      <c r="G256" s="16">
        <f t="shared" si="82"/>
        <v>33</v>
      </c>
      <c r="H256" s="16">
        <v>0</v>
      </c>
      <c r="I256" s="40" t="s">
        <v>2520</v>
      </c>
      <c r="J256" s="40" t="s">
        <v>2521</v>
      </c>
      <c r="K256" s="16">
        <v>22</v>
      </c>
      <c r="L256" s="16">
        <v>8</v>
      </c>
      <c r="M256" s="16">
        <v>2016</v>
      </c>
      <c r="N256" s="22" t="s">
        <v>70</v>
      </c>
      <c r="O256" s="22" t="s">
        <v>2522</v>
      </c>
      <c r="P256" s="22" t="s">
        <v>70</v>
      </c>
      <c r="Q256" s="152" t="s">
        <v>2443</v>
      </c>
      <c r="R256" s="33" t="s">
        <v>2455</v>
      </c>
      <c r="S256" s="16" t="s">
        <v>151</v>
      </c>
      <c r="T256" s="16" t="s">
        <v>118</v>
      </c>
      <c r="U256" s="16">
        <v>345</v>
      </c>
      <c r="V256" s="29">
        <v>42709</v>
      </c>
      <c r="W256" s="16" t="s">
        <v>210</v>
      </c>
      <c r="X256" s="20" t="e">
        <f>SUM(#REF!)</f>
        <v>#REF!</v>
      </c>
      <c r="Y256" s="21" t="e">
        <f>#REF!-X256</f>
        <v>#REF!</v>
      </c>
      <c r="Z256" s="21">
        <v>2500000</v>
      </c>
      <c r="AA256" s="21" t="e">
        <f t="shared" si="83"/>
        <v>#REF!</v>
      </c>
      <c r="AB256" s="21">
        <v>2500000</v>
      </c>
      <c r="AC256" s="21">
        <v>2500000</v>
      </c>
      <c r="AD256" s="21">
        <v>730000</v>
      </c>
      <c r="AE256" s="20" t="e">
        <f t="shared" si="84"/>
        <v>#REF!</v>
      </c>
      <c r="AF256" s="29">
        <v>42709</v>
      </c>
      <c r="AG256" s="29"/>
      <c r="AH256" s="29"/>
      <c r="AI256" s="29"/>
      <c r="AJ256" s="29">
        <v>42781</v>
      </c>
      <c r="AK256" s="29">
        <v>43146</v>
      </c>
      <c r="AL256" s="29"/>
      <c r="AM256" s="29">
        <v>43889</v>
      </c>
      <c r="AN256" s="32"/>
      <c r="AO256" s="29">
        <v>42781</v>
      </c>
      <c r="AP256" s="16"/>
      <c r="AQ256" s="29">
        <v>42781</v>
      </c>
      <c r="AR256" s="16"/>
      <c r="AS256" s="32"/>
      <c r="AT256" s="22" t="s">
        <v>239</v>
      </c>
      <c r="AU256" s="22">
        <v>2017</v>
      </c>
      <c r="AV256" s="22" t="s">
        <v>240</v>
      </c>
      <c r="AW256" s="33" t="s">
        <v>2523</v>
      </c>
      <c r="AX256" s="33" t="s">
        <v>2524</v>
      </c>
      <c r="AY256" s="33"/>
      <c r="AZ256" s="22"/>
      <c r="BA256" s="22"/>
      <c r="BB256" s="22" t="str">
        <f t="shared" si="77"/>
        <v>Thạc sĩ Bác sĩ chuyên ngành Nhi khoa</v>
      </c>
      <c r="BC256" s="22" t="str">
        <f t="shared" si="78"/>
        <v>Thạc sĩ</v>
      </c>
      <c r="BD256" s="22" t="s">
        <v>122</v>
      </c>
      <c r="BE256" s="35" t="s">
        <v>2525</v>
      </c>
      <c r="BF256" s="34">
        <v>41635</v>
      </c>
      <c r="BG256" s="22" t="s">
        <v>84</v>
      </c>
      <c r="BH256" s="22" t="s">
        <v>160</v>
      </c>
      <c r="BI256" s="22" t="s">
        <v>230</v>
      </c>
      <c r="BJ256" s="16"/>
      <c r="BK256" s="16"/>
      <c r="BL256" s="16"/>
      <c r="BM256" s="16"/>
      <c r="BN256" s="22" t="s">
        <v>312</v>
      </c>
      <c r="BO256" s="36" t="s">
        <v>216</v>
      </c>
      <c r="BP256" s="30" t="s">
        <v>145</v>
      </c>
    </row>
    <row r="257" spans="1:248" ht="25.5">
      <c r="A257" s="14">
        <f t="shared" si="68"/>
        <v>254</v>
      </c>
      <c r="B257" s="16">
        <v>10</v>
      </c>
      <c r="C257" s="175" t="s">
        <v>2526</v>
      </c>
      <c r="D257" s="16">
        <v>25</v>
      </c>
      <c r="E257" s="16">
        <v>6</v>
      </c>
      <c r="F257" s="16">
        <v>1971</v>
      </c>
      <c r="G257" s="16">
        <f t="shared" si="82"/>
        <v>47</v>
      </c>
      <c r="H257" s="16">
        <v>1</v>
      </c>
      <c r="I257" s="40" t="s">
        <v>2527</v>
      </c>
      <c r="J257" s="40" t="s">
        <v>2528</v>
      </c>
      <c r="K257" s="16">
        <v>23</v>
      </c>
      <c r="L257" s="16">
        <v>3</v>
      </c>
      <c r="M257" s="16">
        <v>2016</v>
      </c>
      <c r="N257" s="22" t="s">
        <v>474</v>
      </c>
      <c r="O257" s="22" t="s">
        <v>2529</v>
      </c>
      <c r="P257" s="22" t="s">
        <v>474</v>
      </c>
      <c r="Q257" s="152" t="s">
        <v>2443</v>
      </c>
      <c r="R257" s="33" t="s">
        <v>2444</v>
      </c>
      <c r="S257" s="16" t="s">
        <v>151</v>
      </c>
      <c r="T257" s="22" t="s">
        <v>152</v>
      </c>
      <c r="U257" s="16">
        <v>472</v>
      </c>
      <c r="V257" s="29">
        <v>42884</v>
      </c>
      <c r="W257" s="16" t="s">
        <v>210</v>
      </c>
      <c r="X257" s="20" t="e">
        <f>SUM(#REF!)</f>
        <v>#REF!</v>
      </c>
      <c r="Y257" s="21" t="e">
        <f>#REF!-X257</f>
        <v>#REF!</v>
      </c>
      <c r="Z257" s="21">
        <v>2500000</v>
      </c>
      <c r="AA257" s="21" t="e">
        <f t="shared" si="83"/>
        <v>#REF!</v>
      </c>
      <c r="AB257" s="21">
        <v>2500000</v>
      </c>
      <c r="AC257" s="21">
        <v>2500000</v>
      </c>
      <c r="AD257" s="21">
        <v>730000</v>
      </c>
      <c r="AE257" s="20" t="e">
        <f t="shared" si="84"/>
        <v>#REF!</v>
      </c>
      <c r="AF257" s="29">
        <v>42884</v>
      </c>
      <c r="AG257" s="29"/>
      <c r="AH257" s="29"/>
      <c r="AI257" s="29"/>
      <c r="AJ257" s="29">
        <v>42948</v>
      </c>
      <c r="AK257" s="29">
        <v>43313</v>
      </c>
      <c r="AL257" s="29"/>
      <c r="AM257" s="29">
        <v>44043</v>
      </c>
      <c r="AN257" s="32"/>
      <c r="AO257" s="29">
        <v>42948</v>
      </c>
      <c r="AP257" s="16"/>
      <c r="AQ257" s="29">
        <v>42948</v>
      </c>
      <c r="AR257" s="16"/>
      <c r="AS257" s="32"/>
      <c r="AT257" s="22" t="s">
        <v>171</v>
      </c>
      <c r="AU257" s="22">
        <v>2014</v>
      </c>
      <c r="AV257" s="22" t="s">
        <v>525</v>
      </c>
      <c r="AW257" s="33"/>
      <c r="AX257" s="33" t="s">
        <v>104</v>
      </c>
      <c r="AY257" s="33" t="s">
        <v>138</v>
      </c>
      <c r="AZ257" s="22"/>
      <c r="BA257" s="22"/>
      <c r="BB257" s="22" t="str">
        <f t="shared" si="77"/>
        <v>Bác sĩ chuyên khoa cấp I - Nhi khoa</v>
      </c>
      <c r="BC257" s="22" t="str">
        <f t="shared" si="78"/>
        <v>CKI</v>
      </c>
      <c r="BD257" s="22" t="s">
        <v>158</v>
      </c>
      <c r="BE257" s="35" t="s">
        <v>2530</v>
      </c>
      <c r="BF257" s="34" t="s">
        <v>516</v>
      </c>
      <c r="BG257" s="22" t="s">
        <v>84</v>
      </c>
      <c r="BH257" s="22" t="s">
        <v>160</v>
      </c>
      <c r="BI257" s="22" t="s">
        <v>230</v>
      </c>
      <c r="BJ257" s="16"/>
      <c r="BK257" s="16"/>
      <c r="BL257" s="16"/>
      <c r="BM257" s="16"/>
      <c r="BN257" s="22" t="s">
        <v>89</v>
      </c>
      <c r="BO257" s="36" t="s">
        <v>216</v>
      </c>
      <c r="BP257" s="30" t="s">
        <v>145</v>
      </c>
    </row>
    <row r="258" spans="1:248" s="59" customFormat="1" ht="24.95" customHeight="1">
      <c r="A258" s="14">
        <f t="shared" si="68"/>
        <v>255</v>
      </c>
      <c r="B258" s="16">
        <v>11</v>
      </c>
      <c r="C258" s="39" t="s">
        <v>2531</v>
      </c>
      <c r="D258" s="16">
        <v>5</v>
      </c>
      <c r="E258" s="16">
        <v>11</v>
      </c>
      <c r="F258" s="16">
        <v>1976</v>
      </c>
      <c r="G258" s="16">
        <f t="shared" si="82"/>
        <v>42</v>
      </c>
      <c r="H258" s="16">
        <v>1</v>
      </c>
      <c r="I258" s="40" t="s">
        <v>2532</v>
      </c>
      <c r="J258" s="40" t="s">
        <v>2533</v>
      </c>
      <c r="K258" s="16">
        <v>19</v>
      </c>
      <c r="L258" s="16">
        <v>7</v>
      </c>
      <c r="M258" s="16">
        <v>2017</v>
      </c>
      <c r="N258" s="22" t="s">
        <v>70</v>
      </c>
      <c r="O258" s="22" t="s">
        <v>2534</v>
      </c>
      <c r="P258" s="22" t="s">
        <v>70</v>
      </c>
      <c r="Q258" s="152" t="s">
        <v>2443</v>
      </c>
      <c r="R258" s="22" t="s">
        <v>2444</v>
      </c>
      <c r="S258" s="22" t="s">
        <v>270</v>
      </c>
      <c r="T258" s="22" t="s">
        <v>152</v>
      </c>
      <c r="U258" s="16">
        <v>111</v>
      </c>
      <c r="V258" s="29">
        <v>43192</v>
      </c>
      <c r="W258" s="22" t="s">
        <v>238</v>
      </c>
      <c r="X258" s="20" t="e">
        <f>SUM(#REF!)</f>
        <v>#REF!</v>
      </c>
      <c r="Y258" s="21" t="e">
        <f>#REF!-X258</f>
        <v>#REF!</v>
      </c>
      <c r="Z258" s="21">
        <v>2500000</v>
      </c>
      <c r="AA258" s="21" t="e">
        <f t="shared" si="83"/>
        <v>#REF!</v>
      </c>
      <c r="AB258" s="21">
        <v>2500000</v>
      </c>
      <c r="AC258" s="21">
        <v>2500000</v>
      </c>
      <c r="AD258" s="21">
        <v>730000</v>
      </c>
      <c r="AE258" s="20" t="e">
        <f t="shared" si="84"/>
        <v>#REF!</v>
      </c>
      <c r="AF258" s="29">
        <v>43192</v>
      </c>
      <c r="AG258" s="16"/>
      <c r="AH258" s="22"/>
      <c r="AI258" s="22"/>
      <c r="AJ258" s="16"/>
      <c r="AK258" s="29">
        <v>43252</v>
      </c>
      <c r="AL258" s="29">
        <v>43616</v>
      </c>
      <c r="AM258" s="22"/>
      <c r="AN258" s="33"/>
      <c r="AO258" s="45">
        <v>43252</v>
      </c>
      <c r="AP258" s="33"/>
      <c r="AQ258" s="45">
        <v>43252</v>
      </c>
      <c r="AR258" s="33"/>
      <c r="AS258" s="33"/>
      <c r="AT258" s="33" t="s">
        <v>523</v>
      </c>
      <c r="AU258" s="33">
        <v>2014</v>
      </c>
      <c r="AV258" s="33" t="s">
        <v>525</v>
      </c>
      <c r="AW258" s="33"/>
      <c r="AX258" s="33" t="s">
        <v>104</v>
      </c>
      <c r="AY258" s="33" t="s">
        <v>138</v>
      </c>
      <c r="AZ258" s="33" t="s">
        <v>2535</v>
      </c>
      <c r="BA258" s="33" t="s">
        <v>2536</v>
      </c>
      <c r="BB258" s="22" t="str">
        <f t="shared" si="77"/>
        <v>Bác sĩ chuyên khoa cấp I - Nhi khoa</v>
      </c>
      <c r="BC258" s="22" t="str">
        <f t="shared" si="78"/>
        <v>CKI</v>
      </c>
      <c r="BD258" s="33" t="s">
        <v>158</v>
      </c>
      <c r="BE258" s="33" t="s">
        <v>2537</v>
      </c>
      <c r="BF258" s="45">
        <v>41774</v>
      </c>
      <c r="BG258" s="33" t="s">
        <v>84</v>
      </c>
      <c r="BH258" s="33" t="s">
        <v>160</v>
      </c>
      <c r="BI258" s="33" t="s">
        <v>230</v>
      </c>
      <c r="BJ258" s="33"/>
      <c r="BK258" s="33"/>
      <c r="BL258" s="33"/>
      <c r="BM258" s="33"/>
      <c r="BN258" s="52" t="s">
        <v>319</v>
      </c>
      <c r="BO258" s="47"/>
      <c r="BP258" s="30" t="s">
        <v>145</v>
      </c>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c r="HC258"/>
      <c r="HD258"/>
      <c r="HE258"/>
      <c r="HF258"/>
      <c r="HG258"/>
      <c r="HH258"/>
      <c r="HI258"/>
      <c r="HJ258"/>
      <c r="HK258"/>
      <c r="HL258"/>
      <c r="HM258"/>
      <c r="HN258"/>
      <c r="HO258"/>
      <c r="HP258"/>
      <c r="HQ258"/>
      <c r="HR258"/>
      <c r="HS258"/>
      <c r="HT258"/>
      <c r="HU258"/>
      <c r="HV258"/>
      <c r="HW258"/>
      <c r="HX258"/>
      <c r="HY258"/>
      <c r="HZ258"/>
      <c r="IA258"/>
      <c r="IB258"/>
      <c r="IC258"/>
      <c r="ID258"/>
      <c r="IE258"/>
      <c r="IF258"/>
      <c r="IG258"/>
      <c r="IH258"/>
      <c r="II258"/>
      <c r="IJ258"/>
      <c r="IK258"/>
      <c r="IL258"/>
      <c r="IM258"/>
      <c r="IN258"/>
    </row>
    <row r="259" spans="1:248" s="59" customFormat="1" ht="24.95" customHeight="1">
      <c r="A259" s="14">
        <f t="shared" si="68"/>
        <v>256</v>
      </c>
      <c r="B259" s="16">
        <v>12</v>
      </c>
      <c r="C259" s="175" t="s">
        <v>2538</v>
      </c>
      <c r="D259" s="52">
        <v>24</v>
      </c>
      <c r="E259" s="52">
        <v>3</v>
      </c>
      <c r="F259" s="52">
        <v>1992</v>
      </c>
      <c r="G259" s="16">
        <f t="shared" si="82"/>
        <v>26</v>
      </c>
      <c r="H259" s="53">
        <v>1</v>
      </c>
      <c r="I259" s="86" t="s">
        <v>2539</v>
      </c>
      <c r="J259" s="86" t="s">
        <v>2540</v>
      </c>
      <c r="K259" s="52">
        <v>31</v>
      </c>
      <c r="L259" s="52">
        <v>10</v>
      </c>
      <c r="M259" s="52">
        <v>2015</v>
      </c>
      <c r="N259" s="53" t="s">
        <v>320</v>
      </c>
      <c r="O259" s="53" t="s">
        <v>2541</v>
      </c>
      <c r="P259" s="53" t="s">
        <v>320</v>
      </c>
      <c r="Q259" s="152" t="s">
        <v>2443</v>
      </c>
      <c r="R259" s="53" t="s">
        <v>209</v>
      </c>
      <c r="S259" s="22" t="s">
        <v>270</v>
      </c>
      <c r="T259" s="16" t="s">
        <v>168</v>
      </c>
      <c r="U259" s="16">
        <v>146</v>
      </c>
      <c r="V259" s="29">
        <v>43213</v>
      </c>
      <c r="W259" s="22" t="s">
        <v>238</v>
      </c>
      <c r="X259" s="20" t="e">
        <f>SUM(#REF!)</f>
        <v>#REF!</v>
      </c>
      <c r="Y259" s="21" t="e">
        <f>#REF!-X259</f>
        <v>#REF!</v>
      </c>
      <c r="Z259" s="21">
        <v>2500000</v>
      </c>
      <c r="AA259" s="21" t="e">
        <f t="shared" si="83"/>
        <v>#REF!</v>
      </c>
      <c r="AB259" s="21">
        <v>2500000</v>
      </c>
      <c r="AC259" s="21">
        <v>2500000</v>
      </c>
      <c r="AD259" s="21">
        <v>730000</v>
      </c>
      <c r="AE259" s="20" t="e">
        <f t="shared" si="84"/>
        <v>#REF!</v>
      </c>
      <c r="AF259" s="29">
        <v>43213</v>
      </c>
      <c r="AG259" s="16"/>
      <c r="AH259" s="22"/>
      <c r="AI259" s="22"/>
      <c r="AJ259" s="16"/>
      <c r="AK259" s="29">
        <v>43274</v>
      </c>
      <c r="AL259" s="29">
        <v>43646</v>
      </c>
      <c r="AM259" s="22"/>
      <c r="AN259" s="33"/>
      <c r="AO259" s="33"/>
      <c r="AP259" s="33"/>
      <c r="AQ259" s="33"/>
      <c r="AR259" s="33"/>
      <c r="AS259" s="33"/>
      <c r="AT259" s="33" t="s">
        <v>211</v>
      </c>
      <c r="AU259" s="33">
        <v>2016</v>
      </c>
      <c r="AV259" s="33" t="s">
        <v>525</v>
      </c>
      <c r="AW259" s="33"/>
      <c r="AX259" s="33" t="s">
        <v>104</v>
      </c>
      <c r="AY259" s="33"/>
      <c r="AZ259" s="33"/>
      <c r="BA259" s="33"/>
      <c r="BB259" s="22" t="str">
        <f t="shared" si="77"/>
        <v>Bác sĩ Y đa khoa</v>
      </c>
      <c r="BC259" s="22" t="str">
        <f t="shared" si="78"/>
        <v>BS.ĐH</v>
      </c>
      <c r="BD259" s="22" t="s">
        <v>141</v>
      </c>
      <c r="BE259" s="33" t="s">
        <v>2542</v>
      </c>
      <c r="BF259" s="45">
        <v>43262</v>
      </c>
      <c r="BG259" s="33" t="s">
        <v>84</v>
      </c>
      <c r="BH259" s="33" t="s">
        <v>160</v>
      </c>
      <c r="BI259" s="33" t="s">
        <v>230</v>
      </c>
      <c r="BJ259" s="33"/>
      <c r="BK259" s="33"/>
      <c r="BL259" s="33"/>
      <c r="BM259" s="33"/>
      <c r="BN259" s="52" t="s">
        <v>319</v>
      </c>
      <c r="BO259" s="47"/>
      <c r="BP259" s="30" t="s">
        <v>145</v>
      </c>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c r="HE259"/>
      <c r="HF259"/>
      <c r="HG259"/>
      <c r="HH259"/>
      <c r="HI259"/>
      <c r="HJ259"/>
      <c r="HK259"/>
      <c r="HL259"/>
      <c r="HM259"/>
      <c r="HN259"/>
      <c r="HO259"/>
      <c r="HP259"/>
      <c r="HQ259"/>
      <c r="HR259"/>
      <c r="HS259"/>
      <c r="HT259"/>
      <c r="HU259"/>
      <c r="HV259"/>
      <c r="HW259"/>
      <c r="HX259"/>
      <c r="HY259"/>
      <c r="HZ259"/>
      <c r="IA259"/>
      <c r="IB259"/>
      <c r="IC259"/>
      <c r="ID259"/>
      <c r="IE259"/>
      <c r="IF259"/>
      <c r="IG259"/>
      <c r="IH259"/>
      <c r="II259"/>
      <c r="IJ259"/>
      <c r="IK259"/>
      <c r="IL259"/>
      <c r="IM259"/>
      <c r="IN259"/>
    </row>
    <row r="260" spans="1:248" s="87" customFormat="1" ht="23.25" customHeight="1">
      <c r="A260" s="14">
        <f t="shared" si="68"/>
        <v>257</v>
      </c>
      <c r="B260" s="16">
        <v>13</v>
      </c>
      <c r="C260" s="39" t="s">
        <v>2543</v>
      </c>
      <c r="D260" s="16">
        <v>12</v>
      </c>
      <c r="E260" s="16">
        <v>1</v>
      </c>
      <c r="F260" s="16">
        <v>1975</v>
      </c>
      <c r="G260" s="16">
        <f t="shared" si="82"/>
        <v>43</v>
      </c>
      <c r="H260" s="22">
        <v>1</v>
      </c>
      <c r="I260" s="40" t="s">
        <v>2544</v>
      </c>
      <c r="J260" s="40" t="s">
        <v>2545</v>
      </c>
      <c r="K260" s="16">
        <v>19</v>
      </c>
      <c r="L260" s="16">
        <v>9</v>
      </c>
      <c r="M260" s="16">
        <v>2009</v>
      </c>
      <c r="N260" s="22" t="s">
        <v>290</v>
      </c>
      <c r="O260" s="22" t="s">
        <v>2546</v>
      </c>
      <c r="P260" s="22" t="s">
        <v>290</v>
      </c>
      <c r="Q260" s="152" t="s">
        <v>2443</v>
      </c>
      <c r="R260" s="22" t="s">
        <v>2444</v>
      </c>
      <c r="S260" s="22" t="s">
        <v>270</v>
      </c>
      <c r="T260" s="22" t="s">
        <v>152</v>
      </c>
      <c r="U260" s="16">
        <v>281</v>
      </c>
      <c r="V260" s="45">
        <v>43313</v>
      </c>
      <c r="W260" s="22" t="s">
        <v>238</v>
      </c>
      <c r="X260" s="20" t="e">
        <f>SUM(#REF!)</f>
        <v>#REF!</v>
      </c>
      <c r="Y260" s="21" t="e">
        <f>#REF!-X260</f>
        <v>#REF!</v>
      </c>
      <c r="Z260" s="21">
        <v>2500000</v>
      </c>
      <c r="AA260" s="21" t="e">
        <f t="shared" si="83"/>
        <v>#REF!</v>
      </c>
      <c r="AB260" s="21">
        <v>2500000</v>
      </c>
      <c r="AC260" s="21">
        <v>2500000</v>
      </c>
      <c r="AD260" s="21">
        <v>730000</v>
      </c>
      <c r="AE260" s="20" t="e">
        <f t="shared" si="84"/>
        <v>#REF!</v>
      </c>
      <c r="AF260" s="45">
        <v>43313</v>
      </c>
      <c r="AG260" s="22"/>
      <c r="AH260" s="22"/>
      <c r="AI260" s="33"/>
      <c r="AJ260" s="33"/>
      <c r="AK260" s="45">
        <v>43374</v>
      </c>
      <c r="AL260" s="29">
        <v>43738</v>
      </c>
      <c r="AM260" s="30"/>
      <c r="AN260" s="30"/>
      <c r="AO260" s="30"/>
      <c r="AP260" s="30"/>
      <c r="AQ260" s="30"/>
      <c r="AR260" s="30"/>
      <c r="AS260" s="30"/>
      <c r="AT260" s="30" t="s">
        <v>523</v>
      </c>
      <c r="AU260" s="30">
        <v>2014</v>
      </c>
      <c r="AV260" s="33" t="s">
        <v>525</v>
      </c>
      <c r="AW260" s="30"/>
      <c r="AX260" s="30"/>
      <c r="AY260" s="30"/>
      <c r="AZ260" s="30"/>
      <c r="BA260" s="30"/>
      <c r="BB260" s="30" t="str">
        <f t="shared" si="77"/>
        <v>Bác sĩ chuyên khoa cấp I - Nhi khoa</v>
      </c>
      <c r="BC260" s="33" t="str">
        <f t="shared" si="78"/>
        <v>CKI</v>
      </c>
      <c r="BD260" s="30" t="s">
        <v>158</v>
      </c>
      <c r="BE260" s="30" t="s">
        <v>2547</v>
      </c>
      <c r="BF260" s="57">
        <v>43180</v>
      </c>
      <c r="BG260" s="30" t="s">
        <v>528</v>
      </c>
      <c r="BH260" s="30" t="s">
        <v>160</v>
      </c>
      <c r="BI260" s="30" t="s">
        <v>230</v>
      </c>
      <c r="BJ260" s="30"/>
      <c r="BK260" s="30"/>
      <c r="BL260" s="30"/>
      <c r="BM260" s="30"/>
      <c r="BN260" s="30"/>
      <c r="BO260" s="58"/>
      <c r="BP260" s="30" t="s">
        <v>145</v>
      </c>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c r="HC260"/>
      <c r="HD260"/>
      <c r="HE260"/>
      <c r="HF260"/>
      <c r="HG260"/>
      <c r="HH260"/>
      <c r="HI260"/>
      <c r="HJ260"/>
      <c r="HK260"/>
      <c r="HL260"/>
      <c r="HM260"/>
      <c r="HN260"/>
      <c r="HO260"/>
      <c r="HP260"/>
      <c r="HQ260"/>
      <c r="HR260"/>
      <c r="HS260"/>
      <c r="HT260"/>
      <c r="HU260"/>
      <c r="HV260"/>
      <c r="HW260"/>
      <c r="HX260"/>
      <c r="HY260"/>
      <c r="HZ260"/>
      <c r="IA260"/>
      <c r="IB260"/>
      <c r="IC260"/>
      <c r="ID260"/>
      <c r="IE260"/>
      <c r="IF260"/>
      <c r="IG260"/>
      <c r="IH260"/>
      <c r="II260"/>
      <c r="IJ260"/>
      <c r="IK260"/>
      <c r="IL260"/>
      <c r="IM260"/>
      <c r="IN260"/>
    </row>
    <row r="261" spans="1:248" ht="31.5" customHeight="1">
      <c r="A261" s="14">
        <f t="shared" ref="A261:A324" si="85">+A260+1</f>
        <v>258</v>
      </c>
      <c r="B261" s="16">
        <v>14</v>
      </c>
      <c r="C261" s="162" t="s">
        <v>2548</v>
      </c>
      <c r="D261" s="16">
        <v>28</v>
      </c>
      <c r="E261" s="16">
        <v>8</v>
      </c>
      <c r="F261" s="16">
        <v>1989</v>
      </c>
      <c r="G261" s="16">
        <f t="shared" si="82"/>
        <v>29</v>
      </c>
      <c r="H261" s="16">
        <v>1</v>
      </c>
      <c r="I261" s="40" t="s">
        <v>2549</v>
      </c>
      <c r="J261" s="40" t="s">
        <v>2550</v>
      </c>
      <c r="K261" s="16">
        <v>18</v>
      </c>
      <c r="L261" s="16">
        <v>7</v>
      </c>
      <c r="M261" s="16">
        <v>2017</v>
      </c>
      <c r="N261" s="22" t="s">
        <v>760</v>
      </c>
      <c r="O261" s="22" t="s">
        <v>773</v>
      </c>
      <c r="P261" s="22" t="s">
        <v>760</v>
      </c>
      <c r="Q261" s="152" t="s">
        <v>2443</v>
      </c>
      <c r="R261" s="33" t="s">
        <v>2551</v>
      </c>
      <c r="S261" s="16" t="s">
        <v>151</v>
      </c>
      <c r="T261" s="16" t="s">
        <v>118</v>
      </c>
      <c r="U261" s="16">
        <v>298</v>
      </c>
      <c r="V261" s="29">
        <v>42983</v>
      </c>
      <c r="W261" s="16" t="s">
        <v>238</v>
      </c>
      <c r="X261" s="20" t="e">
        <f>SUM(#REF!)</f>
        <v>#REF!</v>
      </c>
      <c r="Y261" s="21" t="e">
        <f>#REF!-X261</f>
        <v>#REF!</v>
      </c>
      <c r="Z261" s="21">
        <v>2500000</v>
      </c>
      <c r="AA261" s="21" t="e">
        <f t="shared" si="83"/>
        <v>#REF!</v>
      </c>
      <c r="AB261" s="21">
        <v>2500000</v>
      </c>
      <c r="AC261" s="21">
        <v>2500000</v>
      </c>
      <c r="AD261" s="21">
        <v>730000</v>
      </c>
      <c r="AE261" s="20" t="e">
        <f t="shared" si="84"/>
        <v>#REF!</v>
      </c>
      <c r="AF261" s="29">
        <v>42983</v>
      </c>
      <c r="AG261" s="29"/>
      <c r="AH261" s="29"/>
      <c r="AI261" s="29"/>
      <c r="AJ261" s="29">
        <v>43044</v>
      </c>
      <c r="AK261" s="29">
        <v>43375</v>
      </c>
      <c r="AL261" s="29">
        <v>43738</v>
      </c>
      <c r="AM261" s="29"/>
      <c r="AN261" s="32"/>
      <c r="AO261" s="29">
        <v>43040</v>
      </c>
      <c r="AP261" s="16"/>
      <c r="AQ261" s="29">
        <v>43040</v>
      </c>
      <c r="AR261" s="16"/>
      <c r="AS261" s="32"/>
      <c r="AT261" s="22"/>
      <c r="AU261" s="22"/>
      <c r="AV261" s="22" t="s">
        <v>525</v>
      </c>
      <c r="AW261" s="33"/>
      <c r="AX261" s="33" t="s">
        <v>579</v>
      </c>
      <c r="AY261" s="33" t="s">
        <v>138</v>
      </c>
      <c r="AZ261" s="22" t="s">
        <v>2552</v>
      </c>
      <c r="BA261" s="22" t="s">
        <v>2553</v>
      </c>
      <c r="BB261" s="33" t="s">
        <v>2554</v>
      </c>
      <c r="BC261" s="22" t="s">
        <v>118</v>
      </c>
      <c r="BD261" s="22" t="s">
        <v>122</v>
      </c>
      <c r="BE261" s="35" t="s">
        <v>2555</v>
      </c>
      <c r="BF261" s="34">
        <v>43069</v>
      </c>
      <c r="BG261" s="22" t="s">
        <v>84</v>
      </c>
      <c r="BH261" s="22" t="s">
        <v>85</v>
      </c>
      <c r="BI261" s="22" t="s">
        <v>230</v>
      </c>
      <c r="BJ261" s="16"/>
      <c r="BK261" s="16"/>
      <c r="BL261" s="16"/>
      <c r="BM261" s="16"/>
      <c r="BN261" s="22"/>
      <c r="BO261" s="16"/>
      <c r="BP261" s="30" t="s">
        <v>2556</v>
      </c>
    </row>
    <row r="262" spans="1:248" s="87" customFormat="1" ht="23.25" customHeight="1">
      <c r="A262" s="14">
        <f t="shared" si="85"/>
        <v>259</v>
      </c>
      <c r="B262" s="16">
        <v>14</v>
      </c>
      <c r="C262" s="39" t="s">
        <v>2557</v>
      </c>
      <c r="D262" s="16"/>
      <c r="E262" s="16"/>
      <c r="F262" s="16">
        <v>1980</v>
      </c>
      <c r="G262" s="16">
        <f t="shared" si="82"/>
        <v>38</v>
      </c>
      <c r="H262" s="22">
        <v>0</v>
      </c>
      <c r="I262" s="40" t="s">
        <v>2558</v>
      </c>
      <c r="J262" s="40" t="s">
        <v>2559</v>
      </c>
      <c r="K262" s="16">
        <v>6</v>
      </c>
      <c r="L262" s="16">
        <v>5</v>
      </c>
      <c r="M262" s="16">
        <v>2009</v>
      </c>
      <c r="N262" s="22" t="s">
        <v>709</v>
      </c>
      <c r="O262" s="22" t="s">
        <v>2560</v>
      </c>
      <c r="P262" s="22" t="s">
        <v>70</v>
      </c>
      <c r="Q262" s="152" t="s">
        <v>2443</v>
      </c>
      <c r="R262" s="22" t="s">
        <v>2561</v>
      </c>
      <c r="S262" s="22" t="s">
        <v>270</v>
      </c>
      <c r="T262" s="22" t="s">
        <v>152</v>
      </c>
      <c r="U262" s="16"/>
      <c r="V262" s="45">
        <v>43357</v>
      </c>
      <c r="W262" s="22" t="s">
        <v>344</v>
      </c>
      <c r="X262" s="20" t="e">
        <f>SUM(#REF!)</f>
        <v>#REF!</v>
      </c>
      <c r="Y262" s="21" t="e">
        <f>#REF!-X262</f>
        <v>#REF!</v>
      </c>
      <c r="Z262" s="21">
        <v>2500000</v>
      </c>
      <c r="AA262" s="21" t="e">
        <f t="shared" si="83"/>
        <v>#REF!</v>
      </c>
      <c r="AB262" s="21">
        <v>2500000</v>
      </c>
      <c r="AC262" s="21">
        <v>2500000</v>
      </c>
      <c r="AD262" s="21">
        <v>730000</v>
      </c>
      <c r="AE262" s="20" t="e">
        <f t="shared" si="84"/>
        <v>#REF!</v>
      </c>
      <c r="AF262" s="45">
        <v>43357</v>
      </c>
      <c r="AG262" s="22"/>
      <c r="AH262" s="22"/>
      <c r="AI262" s="33"/>
      <c r="AJ262" s="33"/>
      <c r="AK262" s="45">
        <v>43418</v>
      </c>
      <c r="AL262" s="22"/>
      <c r="AM262" s="30"/>
      <c r="AN262" s="30"/>
      <c r="AO262" s="30"/>
      <c r="AP262" s="30"/>
      <c r="AQ262" s="30"/>
      <c r="AR262" s="30"/>
      <c r="AS262" s="30"/>
      <c r="AT262" s="30" t="s">
        <v>211</v>
      </c>
      <c r="AU262" s="30">
        <v>2014</v>
      </c>
      <c r="AV262" s="33" t="s">
        <v>212</v>
      </c>
      <c r="AW262" s="30"/>
      <c r="AX262" s="30"/>
      <c r="AY262" s="30"/>
      <c r="AZ262" s="30"/>
      <c r="BA262" s="30"/>
      <c r="BB262" s="30" t="str">
        <f t="shared" ref="BB262:BB293" si="86">R262</f>
        <v xml:space="preserve">Bác sĩ chuyên khoa cấp I - Nhi khoa </v>
      </c>
      <c r="BC262" s="33" t="str">
        <f t="shared" ref="BC262:BC293" si="87">T262</f>
        <v>CKI</v>
      </c>
      <c r="BD262" s="30" t="s">
        <v>158</v>
      </c>
      <c r="BE262" s="30" t="s">
        <v>2562</v>
      </c>
      <c r="BF262" s="57">
        <v>41871</v>
      </c>
      <c r="BG262" s="33" t="s">
        <v>84</v>
      </c>
      <c r="BH262" s="33" t="s">
        <v>160</v>
      </c>
      <c r="BI262" s="30" t="s">
        <v>230</v>
      </c>
      <c r="BJ262" s="30"/>
      <c r="BK262" s="30"/>
      <c r="BL262" s="30"/>
      <c r="BM262" s="30"/>
      <c r="BN262" s="30"/>
      <c r="BO262" s="58"/>
      <c r="BP262" s="30" t="s">
        <v>145</v>
      </c>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c r="FS262"/>
      <c r="FT262"/>
      <c r="FU262"/>
      <c r="FV262"/>
      <c r="FW262"/>
      <c r="FX262"/>
      <c r="FY262"/>
      <c r="FZ262"/>
      <c r="GA262"/>
      <c r="GB262"/>
      <c r="GC262"/>
      <c r="GD262"/>
      <c r="GE262"/>
      <c r="GF262"/>
      <c r="GG262"/>
      <c r="GH262"/>
      <c r="GI262"/>
      <c r="GJ262"/>
      <c r="GK262"/>
      <c r="GL262"/>
      <c r="GM262"/>
      <c r="GN262"/>
      <c r="GO262"/>
      <c r="GP262"/>
      <c r="GQ262"/>
      <c r="GR262"/>
      <c r="GS262"/>
      <c r="GT262"/>
      <c r="GU262"/>
      <c r="GV262"/>
      <c r="GW262"/>
      <c r="GX262"/>
      <c r="GY262"/>
      <c r="GZ262"/>
      <c r="HA262"/>
      <c r="HB262"/>
      <c r="HC262"/>
      <c r="HD262"/>
      <c r="HE262"/>
      <c r="HF262"/>
      <c r="HG262"/>
      <c r="HH262"/>
      <c r="HI262"/>
      <c r="HJ262"/>
      <c r="HK262"/>
      <c r="HL262"/>
      <c r="HM262"/>
      <c r="HN262"/>
      <c r="HO262"/>
      <c r="HP262"/>
      <c r="HQ262"/>
      <c r="HR262"/>
      <c r="HS262"/>
      <c r="HT262"/>
      <c r="HU262"/>
      <c r="HV262"/>
      <c r="HW262"/>
      <c r="HX262"/>
      <c r="HY262"/>
      <c r="HZ262"/>
      <c r="IA262"/>
      <c r="IB262"/>
      <c r="IC262"/>
      <c r="ID262"/>
      <c r="IE262"/>
      <c r="IF262"/>
      <c r="IG262"/>
      <c r="IH262"/>
      <c r="II262"/>
      <c r="IJ262"/>
      <c r="IK262"/>
      <c r="IL262"/>
      <c r="IM262"/>
      <c r="IN262"/>
    </row>
    <row r="263" spans="1:248" s="87" customFormat="1" ht="23.25" customHeight="1">
      <c r="A263" s="14">
        <f t="shared" si="85"/>
        <v>260</v>
      </c>
      <c r="B263" s="16">
        <v>15</v>
      </c>
      <c r="C263" s="39" t="s">
        <v>2563</v>
      </c>
      <c r="D263" s="16">
        <v>27</v>
      </c>
      <c r="E263" s="16">
        <v>7</v>
      </c>
      <c r="F263" s="16">
        <v>1992</v>
      </c>
      <c r="G263" s="16">
        <f t="shared" si="82"/>
        <v>26</v>
      </c>
      <c r="H263" s="22">
        <v>1</v>
      </c>
      <c r="I263" s="41" t="s">
        <v>2564</v>
      </c>
      <c r="J263" s="40" t="s">
        <v>2565</v>
      </c>
      <c r="K263" s="16">
        <v>1</v>
      </c>
      <c r="L263" s="16">
        <v>8</v>
      </c>
      <c r="M263" s="16">
        <v>2018</v>
      </c>
      <c r="N263" s="22" t="s">
        <v>317</v>
      </c>
      <c r="O263" s="22" t="s">
        <v>2566</v>
      </c>
      <c r="P263" s="22" t="str">
        <f>N263</f>
        <v>Gia Lai</v>
      </c>
      <c r="Q263" s="152" t="s">
        <v>2567</v>
      </c>
      <c r="R263" s="22" t="s">
        <v>261</v>
      </c>
      <c r="S263" s="22" t="s">
        <v>151</v>
      </c>
      <c r="T263" s="22" t="s">
        <v>168</v>
      </c>
      <c r="U263" s="16"/>
      <c r="V263" s="45">
        <v>43367</v>
      </c>
      <c r="W263" s="22" t="s">
        <v>344</v>
      </c>
      <c r="X263" s="20" t="e">
        <f>SUM(#REF!)</f>
        <v>#REF!</v>
      </c>
      <c r="Y263" s="21" t="e">
        <f>#REF!-X263</f>
        <v>#REF!</v>
      </c>
      <c r="Z263" s="21">
        <v>2500000</v>
      </c>
      <c r="AA263" s="21" t="e">
        <f t="shared" si="83"/>
        <v>#REF!</v>
      </c>
      <c r="AB263" s="21">
        <v>2500000</v>
      </c>
      <c r="AC263" s="21">
        <v>2500000</v>
      </c>
      <c r="AD263" s="21">
        <v>730000</v>
      </c>
      <c r="AE263" s="20" t="e">
        <f t="shared" si="84"/>
        <v>#REF!</v>
      </c>
      <c r="AF263" s="45">
        <v>43367</v>
      </c>
      <c r="AG263" s="22"/>
      <c r="AH263" s="22"/>
      <c r="AI263" s="33"/>
      <c r="AJ263" s="33"/>
      <c r="AK263" s="45">
        <v>43428</v>
      </c>
      <c r="AL263" s="22"/>
      <c r="AM263" s="30"/>
      <c r="AN263" s="30"/>
      <c r="AO263" s="30"/>
      <c r="AP263" s="30"/>
      <c r="AQ263" s="30"/>
      <c r="AR263" s="30"/>
      <c r="AS263" s="30"/>
      <c r="AT263" s="30" t="s">
        <v>239</v>
      </c>
      <c r="AU263" s="30">
        <v>2018</v>
      </c>
      <c r="AV263" s="33" t="s">
        <v>2568</v>
      </c>
      <c r="AW263" s="30"/>
      <c r="AX263" s="30"/>
      <c r="AY263" s="30"/>
      <c r="AZ263" s="30"/>
      <c r="BA263" s="30"/>
      <c r="BB263" s="30" t="str">
        <f t="shared" si="86"/>
        <v xml:space="preserve">Bác sĩ Y đa khoa </v>
      </c>
      <c r="BC263" s="33" t="str">
        <f t="shared" si="87"/>
        <v>BS.ĐH</v>
      </c>
      <c r="BD263" s="22" t="s">
        <v>141</v>
      </c>
      <c r="BE263" s="30"/>
      <c r="BF263" s="57"/>
      <c r="BG263" s="33"/>
      <c r="BH263" s="33"/>
      <c r="BI263" s="30"/>
      <c r="BJ263" s="30"/>
      <c r="BK263" s="30"/>
      <c r="BL263" s="30"/>
      <c r="BM263" s="30"/>
      <c r="BN263" s="30"/>
      <c r="BO263" s="58"/>
      <c r="BP263" s="22"/>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c r="FS263"/>
      <c r="FT263"/>
      <c r="FU263"/>
      <c r="FV263"/>
      <c r="FW263"/>
      <c r="FX263"/>
      <c r="FY263"/>
      <c r="FZ263"/>
      <c r="GA263"/>
      <c r="GB263"/>
      <c r="GC263"/>
      <c r="GD263"/>
      <c r="GE263"/>
      <c r="GF263"/>
      <c r="GG263"/>
      <c r="GH263"/>
      <c r="GI263"/>
      <c r="GJ263"/>
      <c r="GK263"/>
      <c r="GL263"/>
      <c r="GM263"/>
      <c r="GN263"/>
      <c r="GO263"/>
      <c r="GP263"/>
      <c r="GQ263"/>
      <c r="GR263"/>
      <c r="GS263"/>
      <c r="GT263"/>
      <c r="GU263"/>
      <c r="GV263"/>
      <c r="GW263"/>
      <c r="GX263"/>
      <c r="GY263"/>
      <c r="GZ263"/>
      <c r="HA263"/>
      <c r="HB263"/>
      <c r="HC263"/>
      <c r="HD263"/>
      <c r="HE263"/>
      <c r="HF263"/>
      <c r="HG263"/>
      <c r="HH263"/>
      <c r="HI263"/>
      <c r="HJ263"/>
      <c r="HK263"/>
      <c r="HL263"/>
      <c r="HM263"/>
      <c r="HN263"/>
      <c r="HO263"/>
      <c r="HP263"/>
      <c r="HQ263"/>
      <c r="HR263"/>
      <c r="HS263"/>
      <c r="HT263"/>
      <c r="HU263"/>
      <c r="HV263"/>
      <c r="HW263"/>
      <c r="HX263"/>
      <c r="HY263"/>
      <c r="HZ263"/>
      <c r="IA263"/>
      <c r="IB263"/>
      <c r="IC263"/>
      <c r="ID263"/>
      <c r="IE263"/>
      <c r="IF263"/>
      <c r="IG263"/>
      <c r="IH263"/>
      <c r="II263"/>
      <c r="IJ263"/>
      <c r="IK263"/>
      <c r="IL263"/>
      <c r="IM263"/>
      <c r="IN263"/>
    </row>
    <row r="264" spans="1:248" s="87" customFormat="1" ht="23.25" customHeight="1">
      <c r="A264" s="14">
        <f t="shared" si="85"/>
        <v>261</v>
      </c>
      <c r="B264" s="16"/>
      <c r="C264" s="175" t="s">
        <v>1328</v>
      </c>
      <c r="D264" s="16">
        <v>4</v>
      </c>
      <c r="E264" s="16">
        <v>7</v>
      </c>
      <c r="F264" s="16">
        <v>1981</v>
      </c>
      <c r="G264" s="16">
        <f t="shared" si="82"/>
        <v>37</v>
      </c>
      <c r="H264" s="22">
        <v>0</v>
      </c>
      <c r="I264" s="40" t="s">
        <v>2569</v>
      </c>
      <c r="J264" s="40" t="s">
        <v>2570</v>
      </c>
      <c r="K264" s="16">
        <v>22</v>
      </c>
      <c r="L264" s="16">
        <v>10</v>
      </c>
      <c r="M264" s="16">
        <v>2013</v>
      </c>
      <c r="N264" s="22" t="s">
        <v>1603</v>
      </c>
      <c r="O264" s="22" t="s">
        <v>463</v>
      </c>
      <c r="P264" s="22" t="str">
        <f>N264</f>
        <v xml:space="preserve">Nam Định </v>
      </c>
      <c r="Q264" s="152" t="s">
        <v>2443</v>
      </c>
      <c r="R264" s="22" t="s">
        <v>744</v>
      </c>
      <c r="S264" s="22" t="s">
        <v>270</v>
      </c>
      <c r="T264" s="22" t="s">
        <v>168</v>
      </c>
      <c r="U264" s="16"/>
      <c r="V264" s="45">
        <v>43367</v>
      </c>
      <c r="W264" s="22" t="s">
        <v>344</v>
      </c>
      <c r="X264" s="20" t="e">
        <f>SUM(#REF!)</f>
        <v>#REF!</v>
      </c>
      <c r="Y264" s="21" t="e">
        <f>#REF!-X264</f>
        <v>#REF!</v>
      </c>
      <c r="Z264" s="21">
        <v>2500000</v>
      </c>
      <c r="AA264" s="21" t="e">
        <f t="shared" si="83"/>
        <v>#REF!</v>
      </c>
      <c r="AB264" s="21">
        <v>2500000</v>
      </c>
      <c r="AC264" s="21">
        <v>2500000</v>
      </c>
      <c r="AD264" s="21">
        <v>730000</v>
      </c>
      <c r="AE264" s="20" t="e">
        <f t="shared" si="84"/>
        <v>#REF!</v>
      </c>
      <c r="AF264" s="45">
        <v>43367</v>
      </c>
      <c r="AG264" s="22"/>
      <c r="AH264" s="22"/>
      <c r="AI264" s="33"/>
      <c r="AJ264" s="33"/>
      <c r="AK264" s="45">
        <v>43428</v>
      </c>
      <c r="AL264" s="22"/>
      <c r="AM264" s="30"/>
      <c r="AN264" s="30"/>
      <c r="AO264" s="30"/>
      <c r="AP264" s="30"/>
      <c r="AQ264" s="30"/>
      <c r="AR264" s="30"/>
      <c r="AS264" s="30"/>
      <c r="AT264" s="30" t="s">
        <v>211</v>
      </c>
      <c r="AU264" s="30">
        <v>2013</v>
      </c>
      <c r="AV264" s="33" t="s">
        <v>2317</v>
      </c>
      <c r="AW264" s="30"/>
      <c r="AX264" s="30" t="s">
        <v>104</v>
      </c>
      <c r="AY264" s="30" t="s">
        <v>104</v>
      </c>
      <c r="AZ264" s="30"/>
      <c r="BA264" s="30"/>
      <c r="BB264" s="30" t="str">
        <f t="shared" si="86"/>
        <v xml:space="preserve">Bác sĩ Đa khoa </v>
      </c>
      <c r="BC264" s="33" t="str">
        <f t="shared" si="87"/>
        <v>BS.ĐH</v>
      </c>
      <c r="BD264" s="22" t="s">
        <v>141</v>
      </c>
      <c r="BE264" s="30" t="s">
        <v>2571</v>
      </c>
      <c r="BF264" s="57">
        <v>43018</v>
      </c>
      <c r="BG264" s="33" t="s">
        <v>84</v>
      </c>
      <c r="BH264" s="33" t="s">
        <v>160</v>
      </c>
      <c r="BI264" s="30" t="s">
        <v>230</v>
      </c>
      <c r="BJ264" s="30"/>
      <c r="BK264" s="30"/>
      <c r="BL264" s="30"/>
      <c r="BM264" s="30"/>
      <c r="BN264" s="30"/>
      <c r="BO264" s="58"/>
      <c r="BP264" s="22"/>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c r="FS264"/>
      <c r="FT264"/>
      <c r="FU264"/>
      <c r="FV264"/>
      <c r="FW264"/>
      <c r="FX264"/>
      <c r="FY264"/>
      <c r="FZ264"/>
      <c r="GA264"/>
      <c r="GB264"/>
      <c r="GC264"/>
      <c r="GD264"/>
      <c r="GE264"/>
      <c r="GF264"/>
      <c r="GG264"/>
      <c r="GH264"/>
      <c r="GI264"/>
      <c r="GJ264"/>
      <c r="GK264"/>
      <c r="GL264"/>
      <c r="GM264"/>
      <c r="GN264"/>
      <c r="GO264"/>
      <c r="GP264"/>
      <c r="GQ264"/>
      <c r="GR264"/>
      <c r="GS264"/>
      <c r="GT264"/>
      <c r="GU264"/>
      <c r="GV264"/>
      <c r="GW264"/>
      <c r="GX264"/>
      <c r="GY264"/>
      <c r="GZ264"/>
      <c r="HA264"/>
      <c r="HB264"/>
      <c r="HC264"/>
      <c r="HD264"/>
      <c r="HE264"/>
      <c r="HF264"/>
      <c r="HG264"/>
      <c r="HH264"/>
      <c r="HI264"/>
      <c r="HJ264"/>
      <c r="HK264"/>
      <c r="HL264"/>
      <c r="HM264"/>
      <c r="HN264"/>
      <c r="HO264"/>
      <c r="HP264"/>
      <c r="HQ264"/>
      <c r="HR264"/>
      <c r="HS264"/>
      <c r="HT264"/>
      <c r="HU264"/>
      <c r="HV264"/>
      <c r="HW264"/>
      <c r="HX264"/>
      <c r="HY264"/>
      <c r="HZ264"/>
      <c r="IA264"/>
      <c r="IB264"/>
      <c r="IC264"/>
      <c r="ID264"/>
      <c r="IE264"/>
      <c r="IF264"/>
      <c r="IG264"/>
      <c r="IH264"/>
      <c r="II264"/>
      <c r="IJ264"/>
      <c r="IK264"/>
      <c r="IL264"/>
      <c r="IM264"/>
      <c r="IN264"/>
    </row>
    <row r="265" spans="1:248" s="87" customFormat="1" ht="23.25" customHeight="1">
      <c r="A265" s="14">
        <f t="shared" si="85"/>
        <v>262</v>
      </c>
      <c r="B265" s="16"/>
      <c r="C265" s="175" t="s">
        <v>2572</v>
      </c>
      <c r="D265" s="16">
        <v>7</v>
      </c>
      <c r="E265" s="16">
        <v>8</v>
      </c>
      <c r="F265" s="16">
        <v>1984</v>
      </c>
      <c r="G265" s="16">
        <f t="shared" si="82"/>
        <v>34</v>
      </c>
      <c r="H265" s="22">
        <v>0</v>
      </c>
      <c r="I265" s="40" t="s">
        <v>2573</v>
      </c>
      <c r="J265" s="40" t="s">
        <v>2574</v>
      </c>
      <c r="K265" s="16">
        <v>4</v>
      </c>
      <c r="L265" s="16">
        <v>2</v>
      </c>
      <c r="M265" s="16">
        <v>2013</v>
      </c>
      <c r="N265" s="22" t="s">
        <v>70</v>
      </c>
      <c r="O265" s="22" t="s">
        <v>2575</v>
      </c>
      <c r="P265" s="22" t="str">
        <f>N265</f>
        <v>Tp.HCM</v>
      </c>
      <c r="Q265" s="152" t="s">
        <v>2443</v>
      </c>
      <c r="R265" s="22" t="s">
        <v>464</v>
      </c>
      <c r="S265" s="22" t="s">
        <v>270</v>
      </c>
      <c r="T265" s="22" t="s">
        <v>168</v>
      </c>
      <c r="U265" s="16"/>
      <c r="V265" s="45">
        <v>43369</v>
      </c>
      <c r="W265" s="22" t="s">
        <v>344</v>
      </c>
      <c r="X265" s="20" t="e">
        <f>SUM(#REF!)</f>
        <v>#REF!</v>
      </c>
      <c r="Y265" s="21" t="e">
        <f>#REF!-X265</f>
        <v>#REF!</v>
      </c>
      <c r="Z265" s="21">
        <v>2500000</v>
      </c>
      <c r="AA265" s="21" t="e">
        <f t="shared" si="83"/>
        <v>#REF!</v>
      </c>
      <c r="AB265" s="21">
        <v>2500000</v>
      </c>
      <c r="AC265" s="21">
        <v>2500000</v>
      </c>
      <c r="AD265" s="21">
        <v>730000</v>
      </c>
      <c r="AE265" s="20" t="e">
        <f t="shared" si="84"/>
        <v>#REF!</v>
      </c>
      <c r="AF265" s="45">
        <v>43369</v>
      </c>
      <c r="AG265" s="22"/>
      <c r="AH265" s="22"/>
      <c r="AI265" s="33"/>
      <c r="AJ265" s="33"/>
      <c r="AK265" s="45">
        <v>43430</v>
      </c>
      <c r="AL265" s="22"/>
      <c r="AM265" s="30"/>
      <c r="AN265" s="30"/>
      <c r="AO265" s="30"/>
      <c r="AP265" s="30"/>
      <c r="AQ265" s="30"/>
      <c r="AR265" s="30"/>
      <c r="AS265" s="30"/>
      <c r="AT265" s="30" t="s">
        <v>211</v>
      </c>
      <c r="AU265" s="30">
        <v>2014</v>
      </c>
      <c r="AV265" s="33" t="s">
        <v>212</v>
      </c>
      <c r="AW265" s="30"/>
      <c r="AX265" s="30" t="s">
        <v>104</v>
      </c>
      <c r="AY265" s="30" t="s">
        <v>104</v>
      </c>
      <c r="AZ265" s="30"/>
      <c r="BA265" s="30"/>
      <c r="BB265" s="30" t="str">
        <f t="shared" si="86"/>
        <v xml:space="preserve">Bác sĩ Y Đa khoa </v>
      </c>
      <c r="BC265" s="33" t="str">
        <f t="shared" si="87"/>
        <v>BS.ĐH</v>
      </c>
      <c r="BD265" s="22" t="s">
        <v>141</v>
      </c>
      <c r="BE265" s="30" t="s">
        <v>2576</v>
      </c>
      <c r="BF265" s="57">
        <v>43305</v>
      </c>
      <c r="BG265" s="33" t="s">
        <v>84</v>
      </c>
      <c r="BH265" s="33" t="s">
        <v>160</v>
      </c>
      <c r="BI265" s="30" t="s">
        <v>230</v>
      </c>
      <c r="BJ265" s="30"/>
      <c r="BK265" s="30"/>
      <c r="BL265" s="30"/>
      <c r="BM265" s="30"/>
      <c r="BN265" s="30"/>
      <c r="BO265" s="58"/>
      <c r="BP265" s="22"/>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c r="FS265"/>
      <c r="FT265"/>
      <c r="FU265"/>
      <c r="FV265"/>
      <c r="FW265"/>
      <c r="FX265"/>
      <c r="FY265"/>
      <c r="FZ265"/>
      <c r="GA265"/>
      <c r="GB265"/>
      <c r="GC265"/>
      <c r="GD265"/>
      <c r="GE265"/>
      <c r="GF265"/>
      <c r="GG265"/>
      <c r="GH265"/>
      <c r="GI265"/>
      <c r="GJ265"/>
      <c r="GK265"/>
      <c r="GL265"/>
      <c r="GM265"/>
      <c r="GN265"/>
      <c r="GO265"/>
      <c r="GP265"/>
      <c r="GQ265"/>
      <c r="GR265"/>
      <c r="GS265"/>
      <c r="GT265"/>
      <c r="GU265"/>
      <c r="GV265"/>
      <c r="GW265"/>
      <c r="GX265"/>
      <c r="GY265"/>
      <c r="GZ265"/>
      <c r="HA265"/>
      <c r="HB265"/>
      <c r="HC265"/>
      <c r="HD265"/>
      <c r="HE265"/>
      <c r="HF265"/>
      <c r="HG265"/>
      <c r="HH265"/>
      <c r="HI265"/>
      <c r="HJ265"/>
      <c r="HK265"/>
      <c r="HL265"/>
      <c r="HM265"/>
      <c r="HN265"/>
      <c r="HO265"/>
      <c r="HP265"/>
      <c r="HQ265"/>
      <c r="HR265"/>
      <c r="HS265"/>
      <c r="HT265"/>
      <c r="HU265"/>
      <c r="HV265"/>
      <c r="HW265"/>
      <c r="HX265"/>
      <c r="HY265"/>
      <c r="HZ265"/>
      <c r="IA265"/>
      <c r="IB265"/>
      <c r="IC265"/>
      <c r="ID265"/>
      <c r="IE265"/>
      <c r="IF265"/>
      <c r="IG265"/>
      <c r="IH265"/>
      <c r="II265"/>
      <c r="IJ265"/>
      <c r="IK265"/>
      <c r="IL265"/>
      <c r="IM265"/>
      <c r="IN265"/>
    </row>
    <row r="266" spans="1:248" ht="30" customHeight="1">
      <c r="A266" s="14">
        <f t="shared" si="85"/>
        <v>263</v>
      </c>
      <c r="B266" s="16">
        <v>16</v>
      </c>
      <c r="C266" s="206" t="s">
        <v>2577</v>
      </c>
      <c r="D266" s="14">
        <v>21</v>
      </c>
      <c r="E266" s="14">
        <v>6</v>
      </c>
      <c r="F266" s="14">
        <v>1982</v>
      </c>
      <c r="G266" s="16">
        <f t="shared" si="82"/>
        <v>36</v>
      </c>
      <c r="H266" s="16">
        <v>0</v>
      </c>
      <c r="I266" s="17" t="s">
        <v>2578</v>
      </c>
      <c r="J266" s="17" t="s">
        <v>2579</v>
      </c>
      <c r="K266" s="14">
        <v>20</v>
      </c>
      <c r="L266" s="14">
        <v>4</v>
      </c>
      <c r="M266" s="14">
        <v>2011</v>
      </c>
      <c r="N266" s="17" t="s">
        <v>70</v>
      </c>
      <c r="O266" s="14" t="s">
        <v>2580</v>
      </c>
      <c r="P266" s="14" t="s">
        <v>70</v>
      </c>
      <c r="Q266" s="152" t="s">
        <v>2443</v>
      </c>
      <c r="R266" s="28" t="s">
        <v>291</v>
      </c>
      <c r="S266" s="14" t="s">
        <v>280</v>
      </c>
      <c r="T266" s="14" t="s">
        <v>293</v>
      </c>
      <c r="U266" s="14">
        <v>156</v>
      </c>
      <c r="V266" s="25" t="s">
        <v>766</v>
      </c>
      <c r="W266" s="14" t="s">
        <v>77</v>
      </c>
      <c r="X266" s="20" t="e">
        <f>SUM(#REF!)</f>
        <v>#REF!</v>
      </c>
      <c r="Y266" s="21" t="e">
        <f>#REF!-X266</f>
        <v>#REF!</v>
      </c>
      <c r="Z266" s="21">
        <v>1500000</v>
      </c>
      <c r="AA266" s="21" t="e">
        <f t="shared" si="83"/>
        <v>#REF!</v>
      </c>
      <c r="AB266" s="21"/>
      <c r="AC266" s="21"/>
      <c r="AD266" s="21"/>
      <c r="AE266" s="20" t="e">
        <f t="shared" si="84"/>
        <v>#REF!</v>
      </c>
      <c r="AF266" s="19" t="s">
        <v>281</v>
      </c>
      <c r="AG266" s="25" t="s">
        <v>513</v>
      </c>
      <c r="AH266" s="19" t="e">
        <f t="shared" ref="AH266" si="88">AG266+365</f>
        <v>#VALUE!</v>
      </c>
      <c r="AI266" s="19">
        <v>42370</v>
      </c>
      <c r="AJ266" s="19"/>
      <c r="AK266" s="19">
        <v>43101</v>
      </c>
      <c r="AL266" s="29" t="s">
        <v>78</v>
      </c>
      <c r="AM266" s="19"/>
      <c r="AN266" s="17" t="s">
        <v>2581</v>
      </c>
      <c r="AO266" s="19">
        <v>41852</v>
      </c>
      <c r="AP266" s="14" t="s">
        <v>80</v>
      </c>
      <c r="AQ266" s="19">
        <v>42461</v>
      </c>
      <c r="AR266" s="14"/>
      <c r="AS266" s="17"/>
      <c r="AT266" s="18" t="s">
        <v>101</v>
      </c>
      <c r="AU266" s="18">
        <v>2018</v>
      </c>
      <c r="AV266" s="18" t="s">
        <v>295</v>
      </c>
      <c r="AW266" s="28" t="s">
        <v>2582</v>
      </c>
      <c r="AX266" s="33" t="s">
        <v>104</v>
      </c>
      <c r="AY266" s="33" t="s">
        <v>104</v>
      </c>
      <c r="AZ266" s="18" t="s">
        <v>546</v>
      </c>
      <c r="BA266" s="18" t="s">
        <v>2583</v>
      </c>
      <c r="BB266" s="22" t="str">
        <f t="shared" si="86"/>
        <v>Cao đẳng điều dưỡng</v>
      </c>
      <c r="BC266" s="22" t="str">
        <f t="shared" si="87"/>
        <v>CĐ</v>
      </c>
      <c r="BD266" s="22" t="s">
        <v>297</v>
      </c>
      <c r="BE266" s="27" t="s">
        <v>2584</v>
      </c>
      <c r="BF266" s="27" t="s">
        <v>1599</v>
      </c>
      <c r="BG266" s="18" t="s">
        <v>84</v>
      </c>
      <c r="BH266" s="18" t="s">
        <v>160</v>
      </c>
      <c r="BI266" s="18" t="s">
        <v>289</v>
      </c>
      <c r="BJ266" s="14"/>
      <c r="BK266" s="14"/>
      <c r="BL266" s="14"/>
      <c r="BM266" s="14" t="s">
        <v>80</v>
      </c>
      <c r="BN266" s="22" t="s">
        <v>763</v>
      </c>
      <c r="BO266" s="107" t="s">
        <v>2585</v>
      </c>
      <c r="BP266" s="24"/>
    </row>
    <row r="267" spans="1:248" ht="38.25">
      <c r="A267" s="14">
        <f t="shared" si="85"/>
        <v>264</v>
      </c>
      <c r="B267" s="16">
        <v>1</v>
      </c>
      <c r="C267" s="206" t="s">
        <v>2586</v>
      </c>
      <c r="D267" s="14">
        <v>27</v>
      </c>
      <c r="E267" s="14">
        <v>2</v>
      </c>
      <c r="F267" s="14">
        <v>1986</v>
      </c>
      <c r="G267" s="16">
        <f t="shared" ref="G267:G286" si="89">$G$2-F267</f>
        <v>32</v>
      </c>
      <c r="H267" s="16">
        <v>1</v>
      </c>
      <c r="I267" s="17" t="s">
        <v>2587</v>
      </c>
      <c r="J267" s="17" t="s">
        <v>2588</v>
      </c>
      <c r="K267" s="14">
        <v>31</v>
      </c>
      <c r="L267" s="14">
        <v>7</v>
      </c>
      <c r="M267" s="14">
        <v>2007</v>
      </c>
      <c r="N267" s="14" t="s">
        <v>70</v>
      </c>
      <c r="O267" s="14" t="s">
        <v>2589</v>
      </c>
      <c r="P267" s="14" t="s">
        <v>70</v>
      </c>
      <c r="Q267" s="251" t="s">
        <v>2590</v>
      </c>
      <c r="R267" s="28" t="s">
        <v>2591</v>
      </c>
      <c r="S267" s="14" t="s">
        <v>352</v>
      </c>
      <c r="T267" s="14" t="s">
        <v>118</v>
      </c>
      <c r="U267" s="14">
        <v>162</v>
      </c>
      <c r="V267" s="25" t="s">
        <v>2592</v>
      </c>
      <c r="W267" s="14" t="s">
        <v>77</v>
      </c>
      <c r="X267" s="20" t="e">
        <f>SUM(#REF!)</f>
        <v>#REF!</v>
      </c>
      <c r="Y267" s="21" t="e">
        <f>#REF!-X267</f>
        <v>#REF!</v>
      </c>
      <c r="Z267" s="21">
        <v>2500000</v>
      </c>
      <c r="AA267" s="21" t="e">
        <f t="shared" si="83"/>
        <v>#REF!</v>
      </c>
      <c r="AB267" s="21">
        <v>2500000</v>
      </c>
      <c r="AC267" s="21">
        <v>3000000</v>
      </c>
      <c r="AD267" s="21">
        <v>730000</v>
      </c>
      <c r="AE267" s="20" t="e">
        <f t="shared" ref="AE267:AE282" si="90">X267+Y267</f>
        <v>#REF!</v>
      </c>
      <c r="AF267" s="19" t="s">
        <v>886</v>
      </c>
      <c r="AG267" s="25"/>
      <c r="AH267" s="19">
        <v>42216</v>
      </c>
      <c r="AI267" s="19">
        <v>42370</v>
      </c>
      <c r="AJ267" s="19"/>
      <c r="AK267" s="19">
        <v>43101</v>
      </c>
      <c r="AL267" s="29" t="s">
        <v>78</v>
      </c>
      <c r="AM267" s="19"/>
      <c r="AN267" s="17" t="s">
        <v>2593</v>
      </c>
      <c r="AO267" s="19">
        <v>41883</v>
      </c>
      <c r="AP267" s="14" t="s">
        <v>80</v>
      </c>
      <c r="AQ267" s="19">
        <v>41913</v>
      </c>
      <c r="AR267" s="14"/>
      <c r="AS267" s="17"/>
      <c r="AT267" s="18" t="s">
        <v>101</v>
      </c>
      <c r="AU267" s="18">
        <v>2011</v>
      </c>
      <c r="AV267" s="26" t="s">
        <v>1272</v>
      </c>
      <c r="AW267" s="28" t="s">
        <v>1064</v>
      </c>
      <c r="AX267" s="54" t="s">
        <v>104</v>
      </c>
      <c r="AY267" s="54" t="s">
        <v>138</v>
      </c>
      <c r="AZ267" s="19"/>
      <c r="BA267" s="18"/>
      <c r="BB267" s="22" t="str">
        <f t="shared" si="86"/>
        <v>Thạc sĩ, Bác sĩ  Nội trú chuyên ngành Tai Mũi Họng</v>
      </c>
      <c r="BC267" s="22" t="str">
        <f t="shared" si="87"/>
        <v>Thạc sĩ</v>
      </c>
      <c r="BD267" s="18" t="s">
        <v>122</v>
      </c>
      <c r="BE267" s="18" t="s">
        <v>2594</v>
      </c>
      <c r="BF267" s="19">
        <v>42090</v>
      </c>
      <c r="BG267" s="18" t="s">
        <v>84</v>
      </c>
      <c r="BH267" s="18" t="s">
        <v>160</v>
      </c>
      <c r="BI267" s="18" t="s">
        <v>2595</v>
      </c>
      <c r="BJ267" s="14"/>
      <c r="BK267" s="14" t="s">
        <v>88</v>
      </c>
      <c r="BL267" s="14"/>
      <c r="BM267" s="14"/>
      <c r="BN267" s="22" t="s">
        <v>763</v>
      </c>
      <c r="BO267" s="23"/>
      <c r="BP267" s="30" t="s">
        <v>145</v>
      </c>
    </row>
    <row r="268" spans="1:248" ht="38.25">
      <c r="A268" s="14">
        <f t="shared" si="85"/>
        <v>265</v>
      </c>
      <c r="B268" s="16">
        <v>2</v>
      </c>
      <c r="C268" s="136" t="s">
        <v>2596</v>
      </c>
      <c r="D268" s="16">
        <v>30</v>
      </c>
      <c r="E268" s="16">
        <v>6</v>
      </c>
      <c r="F268" s="16">
        <v>1988</v>
      </c>
      <c r="G268" s="16">
        <f t="shared" si="89"/>
        <v>30</v>
      </c>
      <c r="H268" s="16">
        <v>0</v>
      </c>
      <c r="I268" s="16" t="s">
        <v>2597</v>
      </c>
      <c r="J268" s="16" t="s">
        <v>2598</v>
      </c>
      <c r="K268" s="16">
        <v>24</v>
      </c>
      <c r="L268" s="16">
        <v>8</v>
      </c>
      <c r="M268" s="16">
        <v>2005</v>
      </c>
      <c r="N268" s="16" t="s">
        <v>70</v>
      </c>
      <c r="O268" s="16" t="s">
        <v>2599</v>
      </c>
      <c r="P268" s="16" t="s">
        <v>70</v>
      </c>
      <c r="Q268" s="150" t="s">
        <v>2590</v>
      </c>
      <c r="R268" s="33" t="s">
        <v>2600</v>
      </c>
      <c r="S268" s="16" t="s">
        <v>151</v>
      </c>
      <c r="T268" s="22" t="s">
        <v>152</v>
      </c>
      <c r="U268" s="16" t="s">
        <v>2601</v>
      </c>
      <c r="V268" s="29" t="s">
        <v>281</v>
      </c>
      <c r="W268" s="16" t="s">
        <v>77</v>
      </c>
      <c r="X268" s="20" t="e">
        <f>SUM(#REF!)</f>
        <v>#REF!</v>
      </c>
      <c r="Y268" s="21" t="e">
        <f>#REF!-X268</f>
        <v>#REF!</v>
      </c>
      <c r="Z268" s="21">
        <v>1600000</v>
      </c>
      <c r="AA268" s="21" t="e">
        <f t="shared" si="83"/>
        <v>#REF!</v>
      </c>
      <c r="AB268" s="21">
        <v>1600000</v>
      </c>
      <c r="AC268" s="21">
        <v>1600000</v>
      </c>
      <c r="AD268" s="21">
        <v>730000</v>
      </c>
      <c r="AE268" s="20" t="e">
        <f t="shared" si="90"/>
        <v>#REF!</v>
      </c>
      <c r="AF268" s="29" t="s">
        <v>281</v>
      </c>
      <c r="AG268" s="29"/>
      <c r="AH268" s="29"/>
      <c r="AI268" s="29">
        <v>42370</v>
      </c>
      <c r="AJ268" s="29" t="s">
        <v>77</v>
      </c>
      <c r="AK268" s="19">
        <v>43101</v>
      </c>
      <c r="AL268" s="29" t="s">
        <v>78</v>
      </c>
      <c r="AM268" s="29"/>
      <c r="AN268" s="32" t="s">
        <v>2602</v>
      </c>
      <c r="AO268" s="29">
        <v>41821</v>
      </c>
      <c r="AP268" s="16" t="s">
        <v>80</v>
      </c>
      <c r="AQ268" s="29">
        <v>42095</v>
      </c>
      <c r="AR268" s="16"/>
      <c r="AS268" s="32"/>
      <c r="AT268" s="22" t="s">
        <v>211</v>
      </c>
      <c r="AU268" s="22">
        <v>2017</v>
      </c>
      <c r="AV268" s="22" t="s">
        <v>355</v>
      </c>
      <c r="AW268" s="33" t="s">
        <v>2603</v>
      </c>
      <c r="AX268" s="28" t="s">
        <v>2604</v>
      </c>
      <c r="AY268" s="28"/>
      <c r="AZ268" s="22" t="s">
        <v>188</v>
      </c>
      <c r="BA268" s="22" t="s">
        <v>2605</v>
      </c>
      <c r="BB268" s="22" t="str">
        <f t="shared" si="86"/>
        <v>Bác sĩ chuyên khoa cấp I - Răng Hàm Mặt</v>
      </c>
      <c r="BC268" s="22" t="str">
        <f t="shared" si="87"/>
        <v>CKI</v>
      </c>
      <c r="BD268" s="22" t="s">
        <v>158</v>
      </c>
      <c r="BE268" s="22" t="s">
        <v>2606</v>
      </c>
      <c r="BF268" s="29">
        <v>42461</v>
      </c>
      <c r="BG268" s="22" t="s">
        <v>84</v>
      </c>
      <c r="BH268" s="22" t="s">
        <v>160</v>
      </c>
      <c r="BI268" s="22" t="s">
        <v>2607</v>
      </c>
      <c r="BJ268" s="16"/>
      <c r="BK268" s="16"/>
      <c r="BL268" s="16"/>
      <c r="BM268" s="16"/>
      <c r="BN268" s="22" t="s">
        <v>763</v>
      </c>
      <c r="BO268" s="36"/>
      <c r="BP268" s="30" t="s">
        <v>145</v>
      </c>
    </row>
    <row r="269" spans="1:248" ht="25.5">
      <c r="A269" s="14">
        <f t="shared" si="85"/>
        <v>266</v>
      </c>
      <c r="B269" s="16">
        <v>3</v>
      </c>
      <c r="C269" s="31" t="s">
        <v>2608</v>
      </c>
      <c r="D269" s="16">
        <v>10</v>
      </c>
      <c r="E269" s="16">
        <v>5</v>
      </c>
      <c r="F269" s="16">
        <v>1988</v>
      </c>
      <c r="G269" s="16">
        <f t="shared" si="89"/>
        <v>30</v>
      </c>
      <c r="H269" s="16">
        <v>0</v>
      </c>
      <c r="I269" s="32" t="s">
        <v>2609</v>
      </c>
      <c r="J269" s="32" t="s">
        <v>2610</v>
      </c>
      <c r="K269" s="16">
        <v>5</v>
      </c>
      <c r="L269" s="16">
        <v>8</v>
      </c>
      <c r="M269" s="16">
        <v>2011</v>
      </c>
      <c r="N269" s="16" t="s">
        <v>70</v>
      </c>
      <c r="O269" s="16" t="s">
        <v>2611</v>
      </c>
      <c r="P269" s="16" t="s">
        <v>70</v>
      </c>
      <c r="Q269" s="150" t="s">
        <v>2590</v>
      </c>
      <c r="R269" s="33" t="s">
        <v>2612</v>
      </c>
      <c r="S269" s="16" t="s">
        <v>151</v>
      </c>
      <c r="T269" s="16" t="s">
        <v>118</v>
      </c>
      <c r="U269" s="16">
        <v>164</v>
      </c>
      <c r="V269" s="29">
        <v>41962</v>
      </c>
      <c r="W269" s="16" t="s">
        <v>77</v>
      </c>
      <c r="X269" s="20" t="e">
        <f>SUM(#REF!)</f>
        <v>#REF!</v>
      </c>
      <c r="Y269" s="21" t="e">
        <f>#REF!-X269</f>
        <v>#REF!</v>
      </c>
      <c r="Z269" s="21">
        <v>1600000</v>
      </c>
      <c r="AA269" s="21" t="e">
        <f t="shared" si="83"/>
        <v>#REF!</v>
      </c>
      <c r="AB269" s="21">
        <v>1600000</v>
      </c>
      <c r="AC269" s="21">
        <v>1600000</v>
      </c>
      <c r="AD269" s="21">
        <v>730000</v>
      </c>
      <c r="AE269" s="20" t="e">
        <f t="shared" si="90"/>
        <v>#REF!</v>
      </c>
      <c r="AF269" s="29">
        <v>41962</v>
      </c>
      <c r="AG269" s="29"/>
      <c r="AH269" s="29">
        <v>42327</v>
      </c>
      <c r="AI269" s="29">
        <v>42370</v>
      </c>
      <c r="AJ269" s="29"/>
      <c r="AK269" s="29">
        <v>43101</v>
      </c>
      <c r="AL269" s="29" t="s">
        <v>78</v>
      </c>
      <c r="AM269" s="29"/>
      <c r="AN269" s="32" t="s">
        <v>2613</v>
      </c>
      <c r="AO269" s="29">
        <v>42064</v>
      </c>
      <c r="AP269" s="16" t="s">
        <v>80</v>
      </c>
      <c r="AQ269" s="29">
        <v>42095</v>
      </c>
      <c r="AR269" s="16"/>
      <c r="AS269" s="32"/>
      <c r="AT269" s="22" t="s">
        <v>101</v>
      </c>
      <c r="AU269" s="22">
        <v>2012</v>
      </c>
      <c r="AV269" s="22" t="s">
        <v>391</v>
      </c>
      <c r="AW269" s="33" t="s">
        <v>2614</v>
      </c>
      <c r="AX269" s="33" t="s">
        <v>104</v>
      </c>
      <c r="AY269" s="33"/>
      <c r="AZ269" s="22"/>
      <c r="BA269" s="22"/>
      <c r="BB269" s="22" t="str">
        <f t="shared" si="86"/>
        <v>Thạc sĩ Y học chuyên ngành Tai - Mũi - Họng</v>
      </c>
      <c r="BC269" s="22" t="str">
        <f t="shared" si="87"/>
        <v>Thạc sĩ</v>
      </c>
      <c r="BD269" s="22" t="s">
        <v>122</v>
      </c>
      <c r="BE269" s="22" t="s">
        <v>2615</v>
      </c>
      <c r="BF269" s="34">
        <v>42573</v>
      </c>
      <c r="BG269" s="22" t="s">
        <v>84</v>
      </c>
      <c r="BH269" s="22" t="s">
        <v>85</v>
      </c>
      <c r="BI269" s="22" t="s">
        <v>2595</v>
      </c>
      <c r="BJ269" s="16"/>
      <c r="BK269" s="16"/>
      <c r="BL269" s="16"/>
      <c r="BM269" s="16"/>
      <c r="BN269" s="22" t="s">
        <v>191</v>
      </c>
      <c r="BO269" s="36"/>
      <c r="BP269" s="30" t="s">
        <v>145</v>
      </c>
    </row>
    <row r="270" spans="1:248" ht="38.25">
      <c r="A270" s="14">
        <f t="shared" si="85"/>
        <v>267</v>
      </c>
      <c r="B270" s="16">
        <v>4</v>
      </c>
      <c r="C270" s="136" t="s">
        <v>2616</v>
      </c>
      <c r="D270" s="16">
        <v>4</v>
      </c>
      <c r="E270" s="16">
        <v>1</v>
      </c>
      <c r="F270" s="16">
        <v>1984</v>
      </c>
      <c r="G270" s="16">
        <f t="shared" si="89"/>
        <v>34</v>
      </c>
      <c r="H270" s="16">
        <v>1</v>
      </c>
      <c r="I270" s="32" t="s">
        <v>2617</v>
      </c>
      <c r="J270" s="32" t="s">
        <v>2618</v>
      </c>
      <c r="K270" s="16">
        <v>19</v>
      </c>
      <c r="L270" s="16">
        <v>11</v>
      </c>
      <c r="M270" s="16">
        <v>2009</v>
      </c>
      <c r="N270" s="16" t="s">
        <v>70</v>
      </c>
      <c r="O270" s="16" t="s">
        <v>2619</v>
      </c>
      <c r="P270" s="16" t="s">
        <v>70</v>
      </c>
      <c r="Q270" s="150" t="s">
        <v>2590</v>
      </c>
      <c r="R270" s="33" t="s">
        <v>2620</v>
      </c>
      <c r="S270" s="16" t="s">
        <v>151</v>
      </c>
      <c r="T270" s="22" t="s">
        <v>152</v>
      </c>
      <c r="U270" s="16" t="s">
        <v>2621</v>
      </c>
      <c r="V270" s="29">
        <v>42359</v>
      </c>
      <c r="W270" s="29" t="s">
        <v>210</v>
      </c>
      <c r="X270" s="20" t="e">
        <f>SUM(#REF!)</f>
        <v>#REF!</v>
      </c>
      <c r="Y270" s="21" t="e">
        <f>#REF!-X270</f>
        <v>#REF!</v>
      </c>
      <c r="Z270" s="21">
        <v>1600000</v>
      </c>
      <c r="AA270" s="21" t="e">
        <f t="shared" si="83"/>
        <v>#REF!</v>
      </c>
      <c r="AB270" s="21">
        <v>1600000</v>
      </c>
      <c r="AC270" s="21">
        <v>1600000</v>
      </c>
      <c r="AD270" s="21">
        <v>730000</v>
      </c>
      <c r="AE270" s="20" t="e">
        <f t="shared" si="90"/>
        <v>#REF!</v>
      </c>
      <c r="AF270" s="29">
        <v>42359</v>
      </c>
      <c r="AG270" s="29"/>
      <c r="AH270" s="29"/>
      <c r="AI270" s="29">
        <v>42430</v>
      </c>
      <c r="AJ270" s="29">
        <v>42795</v>
      </c>
      <c r="AK270" s="29"/>
      <c r="AL270" s="29">
        <v>43525</v>
      </c>
      <c r="AM270" s="29"/>
      <c r="AN270" s="32" t="s">
        <v>2622</v>
      </c>
      <c r="AO270" s="29">
        <v>42430</v>
      </c>
      <c r="AP270" s="16" t="s">
        <v>80</v>
      </c>
      <c r="AQ270" s="29">
        <v>42095</v>
      </c>
      <c r="AR270" s="16"/>
      <c r="AS270" s="32"/>
      <c r="AT270" s="22" t="s">
        <v>101</v>
      </c>
      <c r="AU270" s="22">
        <v>2014</v>
      </c>
      <c r="AV270" s="22" t="s">
        <v>391</v>
      </c>
      <c r="AW270" s="33" t="s">
        <v>2623</v>
      </c>
      <c r="AX270" s="33" t="s">
        <v>104</v>
      </c>
      <c r="AY270" s="33"/>
      <c r="AZ270" s="22" t="s">
        <v>2624</v>
      </c>
      <c r="BA270" s="22" t="s">
        <v>2625</v>
      </c>
      <c r="BB270" s="22" t="str">
        <f t="shared" si="86"/>
        <v>Bác sĩ chuyên khoa cấp I - Tai Mũi Họng</v>
      </c>
      <c r="BC270" s="22" t="str">
        <f t="shared" si="87"/>
        <v>CKI</v>
      </c>
      <c r="BD270" s="22" t="s">
        <v>158</v>
      </c>
      <c r="BE270" s="22" t="s">
        <v>2626</v>
      </c>
      <c r="BF270" s="34" t="s">
        <v>2627</v>
      </c>
      <c r="BG270" s="22" t="s">
        <v>214</v>
      </c>
      <c r="BH270" s="22" t="s">
        <v>85</v>
      </c>
      <c r="BI270" s="22" t="s">
        <v>2628</v>
      </c>
      <c r="BJ270" s="16"/>
      <c r="BK270" s="16"/>
      <c r="BL270" s="16"/>
      <c r="BM270" s="16"/>
      <c r="BN270" s="22" t="s">
        <v>763</v>
      </c>
      <c r="BO270" s="36"/>
      <c r="BP270" s="30" t="s">
        <v>145</v>
      </c>
    </row>
    <row r="271" spans="1:248" ht="25.5">
      <c r="A271" s="14">
        <f t="shared" si="85"/>
        <v>268</v>
      </c>
      <c r="B271" s="16">
        <v>5</v>
      </c>
      <c r="C271" s="136" t="s">
        <v>2629</v>
      </c>
      <c r="D271" s="16">
        <v>18</v>
      </c>
      <c r="E271" s="16">
        <v>3</v>
      </c>
      <c r="F271" s="16">
        <v>1988</v>
      </c>
      <c r="G271" s="16">
        <f t="shared" si="89"/>
        <v>30</v>
      </c>
      <c r="H271" s="16">
        <v>0</v>
      </c>
      <c r="I271" s="32" t="s">
        <v>2630</v>
      </c>
      <c r="J271" s="32" t="s">
        <v>2631</v>
      </c>
      <c r="K271" s="16">
        <v>15</v>
      </c>
      <c r="L271" s="16">
        <v>12</v>
      </c>
      <c r="M271" s="16">
        <v>2015</v>
      </c>
      <c r="N271" s="16" t="s">
        <v>70</v>
      </c>
      <c r="O271" s="16" t="s">
        <v>2632</v>
      </c>
      <c r="P271" s="16" t="s">
        <v>70</v>
      </c>
      <c r="Q271" s="150" t="s">
        <v>2590</v>
      </c>
      <c r="R271" s="33" t="s">
        <v>2633</v>
      </c>
      <c r="S271" s="16" t="s">
        <v>151</v>
      </c>
      <c r="T271" s="16" t="s">
        <v>118</v>
      </c>
      <c r="U271" s="16" t="s">
        <v>2167</v>
      </c>
      <c r="V271" s="29">
        <v>42478</v>
      </c>
      <c r="W271" s="16" t="s">
        <v>210</v>
      </c>
      <c r="X271" s="20" t="e">
        <f>SUM(#REF!)</f>
        <v>#REF!</v>
      </c>
      <c r="Y271" s="21" t="e">
        <f>#REF!-X271</f>
        <v>#REF!</v>
      </c>
      <c r="Z271" s="21">
        <v>1600000</v>
      </c>
      <c r="AA271" s="21" t="e">
        <f t="shared" si="83"/>
        <v>#REF!</v>
      </c>
      <c r="AB271" s="21">
        <v>1600000</v>
      </c>
      <c r="AC271" s="21">
        <v>1600000</v>
      </c>
      <c r="AD271" s="21">
        <v>730000</v>
      </c>
      <c r="AE271" s="20" t="e">
        <f t="shared" si="90"/>
        <v>#REF!</v>
      </c>
      <c r="AF271" s="29">
        <v>42478</v>
      </c>
      <c r="AG271" s="29"/>
      <c r="AH271" s="29"/>
      <c r="AI271" s="29">
        <v>42552</v>
      </c>
      <c r="AJ271" s="29">
        <v>42917</v>
      </c>
      <c r="AK271" s="29"/>
      <c r="AL271" s="29">
        <v>43647</v>
      </c>
      <c r="AM271" s="29"/>
      <c r="AN271" s="32" t="s">
        <v>2634</v>
      </c>
      <c r="AO271" s="29">
        <v>42552</v>
      </c>
      <c r="AP271" s="16" t="s">
        <v>80</v>
      </c>
      <c r="AQ271" s="29">
        <v>42095</v>
      </c>
      <c r="AR271" s="16"/>
      <c r="AS271" s="32"/>
      <c r="AT271" s="22" t="s">
        <v>101</v>
      </c>
      <c r="AU271" s="22" t="s">
        <v>982</v>
      </c>
      <c r="AV271" s="22" t="s">
        <v>974</v>
      </c>
      <c r="AW271" s="33" t="s">
        <v>2635</v>
      </c>
      <c r="AX271" s="33"/>
      <c r="AY271" s="33"/>
      <c r="AZ271" s="22" t="s">
        <v>188</v>
      </c>
      <c r="BA271" s="22" t="s">
        <v>2636</v>
      </c>
      <c r="BB271" s="22" t="str">
        <f t="shared" si="86"/>
        <v>Thạc sĩ, Bác sĩ chuyên ngành Tai Mũi Họng</v>
      </c>
      <c r="BC271" s="22" t="str">
        <f t="shared" si="87"/>
        <v>Thạc sĩ</v>
      </c>
      <c r="BD271" s="22" t="s">
        <v>122</v>
      </c>
      <c r="BE271" s="22" t="s">
        <v>2637</v>
      </c>
      <c r="BF271" s="34">
        <v>42710</v>
      </c>
      <c r="BG271" s="22" t="s">
        <v>84</v>
      </c>
      <c r="BH271" s="22" t="s">
        <v>85</v>
      </c>
      <c r="BI271" s="22" t="s">
        <v>2595</v>
      </c>
      <c r="BJ271" s="16"/>
      <c r="BK271" s="16"/>
      <c r="BL271" s="16"/>
      <c r="BM271" s="16"/>
      <c r="BN271" s="22" t="s">
        <v>312</v>
      </c>
      <c r="BO271" s="36" t="s">
        <v>216</v>
      </c>
      <c r="BP271" s="30" t="s">
        <v>145</v>
      </c>
    </row>
    <row r="272" spans="1:248" ht="25.5">
      <c r="A272" s="14">
        <f t="shared" si="85"/>
        <v>269</v>
      </c>
      <c r="B272" s="16">
        <v>6</v>
      </c>
      <c r="C272" s="136" t="s">
        <v>2638</v>
      </c>
      <c r="D272" s="16">
        <v>20</v>
      </c>
      <c r="E272" s="16">
        <v>11</v>
      </c>
      <c r="F272" s="16">
        <v>1987</v>
      </c>
      <c r="G272" s="16">
        <f t="shared" si="89"/>
        <v>31</v>
      </c>
      <c r="H272" s="16">
        <v>0</v>
      </c>
      <c r="I272" s="16" t="s">
        <v>2639</v>
      </c>
      <c r="J272" s="16" t="s">
        <v>2640</v>
      </c>
      <c r="K272" s="16">
        <v>16</v>
      </c>
      <c r="L272" s="16">
        <v>2</v>
      </c>
      <c r="M272" s="16">
        <v>2004</v>
      </c>
      <c r="N272" s="16" t="s">
        <v>887</v>
      </c>
      <c r="O272" s="16" t="s">
        <v>2641</v>
      </c>
      <c r="P272" s="16" t="s">
        <v>887</v>
      </c>
      <c r="Q272" s="150" t="s">
        <v>2590</v>
      </c>
      <c r="R272" s="33" t="s">
        <v>2642</v>
      </c>
      <c r="S272" s="16" t="s">
        <v>151</v>
      </c>
      <c r="T272" s="16" t="s">
        <v>118</v>
      </c>
      <c r="U272" s="16" t="s">
        <v>2643</v>
      </c>
      <c r="V272" s="29">
        <v>42583</v>
      </c>
      <c r="W272" s="16" t="s">
        <v>210</v>
      </c>
      <c r="X272" s="20" t="e">
        <f>SUM(#REF!)</f>
        <v>#REF!</v>
      </c>
      <c r="Y272" s="21" t="e">
        <f>#REF!-X272</f>
        <v>#REF!</v>
      </c>
      <c r="Z272" s="21">
        <v>1600000</v>
      </c>
      <c r="AA272" s="21" t="e">
        <f t="shared" si="83"/>
        <v>#REF!</v>
      </c>
      <c r="AB272" s="21">
        <v>1600000</v>
      </c>
      <c r="AC272" s="21">
        <v>1600000</v>
      </c>
      <c r="AD272" s="21">
        <v>730000</v>
      </c>
      <c r="AE272" s="20" t="e">
        <f t="shared" si="90"/>
        <v>#REF!</v>
      </c>
      <c r="AF272" s="29">
        <v>42583</v>
      </c>
      <c r="AG272" s="22"/>
      <c r="AH272" s="22"/>
      <c r="AI272" s="29">
        <v>42644</v>
      </c>
      <c r="AJ272" s="29">
        <v>43009</v>
      </c>
      <c r="AK272" s="22"/>
      <c r="AL272" s="29">
        <v>43739</v>
      </c>
      <c r="AM272" s="29"/>
      <c r="AN272" s="32" t="s">
        <v>2644</v>
      </c>
      <c r="AO272" s="29">
        <v>42644</v>
      </c>
      <c r="AP272" s="16" t="s">
        <v>80</v>
      </c>
      <c r="AQ272" s="29">
        <v>42644</v>
      </c>
      <c r="AR272" s="16"/>
      <c r="AS272" s="32"/>
      <c r="AT272" s="22" t="s">
        <v>101</v>
      </c>
      <c r="AU272" s="22">
        <v>2012</v>
      </c>
      <c r="AV272" s="22" t="s">
        <v>2645</v>
      </c>
      <c r="AW272" s="33" t="s">
        <v>2646</v>
      </c>
      <c r="AX272" s="117"/>
      <c r="AY272" s="117"/>
      <c r="AZ272" s="22"/>
      <c r="BA272" s="22"/>
      <c r="BB272" s="22" t="str">
        <f t="shared" si="86"/>
        <v>Bác sĩ nội trú chuyên ngành Tai Mũi Họng</v>
      </c>
      <c r="BC272" s="22" t="str">
        <f t="shared" si="87"/>
        <v>Thạc sĩ</v>
      </c>
      <c r="BD272" s="22" t="s">
        <v>122</v>
      </c>
      <c r="BE272" s="35" t="s">
        <v>2647</v>
      </c>
      <c r="BF272" s="34">
        <v>42587</v>
      </c>
      <c r="BG272" s="22" t="s">
        <v>888</v>
      </c>
      <c r="BH272" s="22" t="s">
        <v>85</v>
      </c>
      <c r="BI272" s="22" t="s">
        <v>2595</v>
      </c>
      <c r="BJ272" s="16"/>
      <c r="BK272" s="16"/>
      <c r="BL272" s="16"/>
      <c r="BM272" s="16"/>
      <c r="BN272" s="22" t="s">
        <v>203</v>
      </c>
      <c r="BO272" s="36"/>
      <c r="BP272" s="30" t="s">
        <v>145</v>
      </c>
    </row>
    <row r="273" spans="1:248" ht="25.5">
      <c r="A273" s="14">
        <f t="shared" si="85"/>
        <v>270</v>
      </c>
      <c r="B273" s="16">
        <v>7</v>
      </c>
      <c r="C273" s="136" t="s">
        <v>2648</v>
      </c>
      <c r="D273" s="16">
        <v>19</v>
      </c>
      <c r="E273" s="16">
        <v>8</v>
      </c>
      <c r="F273" s="16">
        <v>1990</v>
      </c>
      <c r="G273" s="16">
        <f t="shared" si="89"/>
        <v>28</v>
      </c>
      <c r="H273" s="16">
        <v>1</v>
      </c>
      <c r="I273" s="32" t="s">
        <v>2649</v>
      </c>
      <c r="J273" s="32" t="s">
        <v>2650</v>
      </c>
      <c r="K273" s="16">
        <v>16</v>
      </c>
      <c r="L273" s="16">
        <v>1</v>
      </c>
      <c r="M273" s="16">
        <v>2009</v>
      </c>
      <c r="N273" s="16" t="s">
        <v>771</v>
      </c>
      <c r="O273" s="16" t="s">
        <v>2651</v>
      </c>
      <c r="P273" s="16" t="s">
        <v>70</v>
      </c>
      <c r="Q273" s="150" t="s">
        <v>2590</v>
      </c>
      <c r="R273" s="33" t="s">
        <v>2652</v>
      </c>
      <c r="S273" s="16" t="s">
        <v>151</v>
      </c>
      <c r="T273" s="16" t="s">
        <v>168</v>
      </c>
      <c r="U273" s="16">
        <v>318</v>
      </c>
      <c r="V273" s="29">
        <v>42621</v>
      </c>
      <c r="W273" s="16" t="s">
        <v>210</v>
      </c>
      <c r="X273" s="20" t="e">
        <f>SUM(#REF!)</f>
        <v>#REF!</v>
      </c>
      <c r="Y273" s="21" t="e">
        <f>#REF!-X273</f>
        <v>#REF!</v>
      </c>
      <c r="Z273" s="21">
        <v>1500000</v>
      </c>
      <c r="AA273" s="21" t="e">
        <f t="shared" si="83"/>
        <v>#REF!</v>
      </c>
      <c r="AB273" s="21">
        <v>1500000</v>
      </c>
      <c r="AC273" s="21">
        <v>1500000</v>
      </c>
      <c r="AD273" s="44">
        <v>730000</v>
      </c>
      <c r="AE273" s="20" t="e">
        <f t="shared" si="90"/>
        <v>#REF!</v>
      </c>
      <c r="AF273" s="29">
        <v>42621</v>
      </c>
      <c r="AG273" s="33"/>
      <c r="AH273" s="33"/>
      <c r="AI273" s="29"/>
      <c r="AJ273" s="29">
        <v>42736</v>
      </c>
      <c r="AK273" s="29">
        <v>43101</v>
      </c>
      <c r="AL273" s="45">
        <v>43830</v>
      </c>
      <c r="AM273" s="45"/>
      <c r="AN273" s="32" t="s">
        <v>2653</v>
      </c>
      <c r="AO273" s="29">
        <v>42736</v>
      </c>
      <c r="AP273" s="16" t="s">
        <v>80</v>
      </c>
      <c r="AQ273" s="29">
        <v>42736</v>
      </c>
      <c r="AR273" s="16"/>
      <c r="AS273" s="32"/>
      <c r="AT273" s="22" t="s">
        <v>101</v>
      </c>
      <c r="AU273" s="22" t="s">
        <v>2654</v>
      </c>
      <c r="AV273" s="22" t="s">
        <v>2655</v>
      </c>
      <c r="AW273" s="33" t="s">
        <v>2656</v>
      </c>
      <c r="AX273" s="33" t="s">
        <v>2657</v>
      </c>
      <c r="AY273" s="33"/>
      <c r="AZ273" s="22"/>
      <c r="BA273" s="22"/>
      <c r="BB273" s="22" t="str">
        <f t="shared" si="86"/>
        <v>Bác sĩ chuyên khoa Mắt</v>
      </c>
      <c r="BC273" s="22" t="str">
        <f t="shared" si="87"/>
        <v>BS.ĐH</v>
      </c>
      <c r="BD273" s="22" t="s">
        <v>141</v>
      </c>
      <c r="BE273" s="35" t="s">
        <v>2658</v>
      </c>
      <c r="BF273" s="34">
        <v>42941</v>
      </c>
      <c r="BG273" s="22" t="s">
        <v>84</v>
      </c>
      <c r="BH273" s="22" t="s">
        <v>85</v>
      </c>
      <c r="BI273" s="22" t="s">
        <v>1534</v>
      </c>
      <c r="BJ273" s="16"/>
      <c r="BK273" s="16"/>
      <c r="BL273" s="16"/>
      <c r="BM273" s="16"/>
      <c r="BN273" s="22" t="s">
        <v>89</v>
      </c>
      <c r="BO273" s="36" t="s">
        <v>216</v>
      </c>
      <c r="BP273" s="30" t="s">
        <v>145</v>
      </c>
    </row>
    <row r="274" spans="1:248" ht="25.5">
      <c r="A274" s="14">
        <f t="shared" si="85"/>
        <v>271</v>
      </c>
      <c r="B274" s="16">
        <v>8</v>
      </c>
      <c r="C274" s="136" t="s">
        <v>2659</v>
      </c>
      <c r="D274" s="16">
        <v>5</v>
      </c>
      <c r="E274" s="16">
        <v>12</v>
      </c>
      <c r="F274" s="16">
        <v>1992</v>
      </c>
      <c r="G274" s="16">
        <f t="shared" si="89"/>
        <v>26</v>
      </c>
      <c r="H274" s="16">
        <v>0</v>
      </c>
      <c r="I274" s="32" t="s">
        <v>2660</v>
      </c>
      <c r="J274" s="32" t="s">
        <v>2661</v>
      </c>
      <c r="K274" s="16">
        <v>30</v>
      </c>
      <c r="L274" s="16">
        <v>1</v>
      </c>
      <c r="M274" s="16">
        <v>2013</v>
      </c>
      <c r="N274" s="16" t="s">
        <v>771</v>
      </c>
      <c r="O274" s="16" t="s">
        <v>2662</v>
      </c>
      <c r="P274" s="16" t="s">
        <v>771</v>
      </c>
      <c r="Q274" s="150" t="s">
        <v>2590</v>
      </c>
      <c r="R274" s="33" t="s">
        <v>2663</v>
      </c>
      <c r="S274" s="16" t="s">
        <v>151</v>
      </c>
      <c r="T274" s="16" t="s">
        <v>168</v>
      </c>
      <c r="U274" s="16" t="s">
        <v>2664</v>
      </c>
      <c r="V274" s="29">
        <v>42640</v>
      </c>
      <c r="W274" s="16" t="s">
        <v>210</v>
      </c>
      <c r="X274" s="20" t="e">
        <f>SUM(#REF!)</f>
        <v>#REF!</v>
      </c>
      <c r="Y274" s="21" t="e">
        <f>#REF!-X274</f>
        <v>#REF!</v>
      </c>
      <c r="Z274" s="21">
        <v>1500000</v>
      </c>
      <c r="AA274" s="21" t="e">
        <f t="shared" si="83"/>
        <v>#REF!</v>
      </c>
      <c r="AB274" s="21">
        <v>1500000</v>
      </c>
      <c r="AC274" s="21">
        <v>1500000</v>
      </c>
      <c r="AD274" s="21">
        <v>730000</v>
      </c>
      <c r="AE274" s="20" t="e">
        <f t="shared" si="90"/>
        <v>#REF!</v>
      </c>
      <c r="AF274" s="29">
        <v>42640</v>
      </c>
      <c r="AG274" s="29"/>
      <c r="AH274" s="29"/>
      <c r="AI274" s="29">
        <v>42705</v>
      </c>
      <c r="AJ274" s="29">
        <v>43070</v>
      </c>
      <c r="AK274" s="29"/>
      <c r="AL274" s="29">
        <v>43800</v>
      </c>
      <c r="AM274" s="29"/>
      <c r="AN274" s="32" t="s">
        <v>2665</v>
      </c>
      <c r="AO274" s="29">
        <v>42705</v>
      </c>
      <c r="AP274" s="16" t="s">
        <v>80</v>
      </c>
      <c r="AQ274" s="29">
        <v>42705</v>
      </c>
      <c r="AR274" s="16"/>
      <c r="AS274" s="32"/>
      <c r="AT274" s="22" t="s">
        <v>239</v>
      </c>
      <c r="AU274" s="22">
        <v>2016</v>
      </c>
      <c r="AV274" s="22"/>
      <c r="AW274" s="33"/>
      <c r="AX274" s="33"/>
      <c r="AY274" s="33"/>
      <c r="AZ274" s="22"/>
      <c r="BA274" s="22"/>
      <c r="BB274" s="22" t="str">
        <f t="shared" si="86"/>
        <v>Bác sĩ chuyên ngành Răng Hàm Mặt</v>
      </c>
      <c r="BC274" s="22" t="str">
        <f t="shared" si="87"/>
        <v>BS.ĐH</v>
      </c>
      <c r="BD274" s="22" t="s">
        <v>141</v>
      </c>
      <c r="BE274" s="35" t="s">
        <v>2666</v>
      </c>
      <c r="BF274" s="34">
        <v>43222</v>
      </c>
      <c r="BG274" s="22" t="s">
        <v>84</v>
      </c>
      <c r="BH274" s="22" t="s">
        <v>85</v>
      </c>
      <c r="BI274" s="22" t="s">
        <v>2607</v>
      </c>
      <c r="BJ274" s="16"/>
      <c r="BK274" s="16"/>
      <c r="BL274" s="16"/>
      <c r="BM274" s="16"/>
      <c r="BN274" s="52" t="s">
        <v>319</v>
      </c>
      <c r="BO274" s="163"/>
      <c r="BP274" s="30" t="s">
        <v>145</v>
      </c>
    </row>
    <row r="275" spans="1:248" ht="38.25">
      <c r="A275" s="14">
        <f t="shared" si="85"/>
        <v>272</v>
      </c>
      <c r="B275" s="16">
        <v>9</v>
      </c>
      <c r="C275" s="175" t="s">
        <v>2667</v>
      </c>
      <c r="D275" s="16">
        <v>19</v>
      </c>
      <c r="E275" s="16">
        <v>5</v>
      </c>
      <c r="F275" s="16">
        <v>1988</v>
      </c>
      <c r="G275" s="16">
        <f t="shared" si="89"/>
        <v>30</v>
      </c>
      <c r="H275" s="16">
        <v>0</v>
      </c>
      <c r="I275" s="40" t="s">
        <v>2668</v>
      </c>
      <c r="J275" s="40" t="s">
        <v>2669</v>
      </c>
      <c r="K275" s="16">
        <v>24</v>
      </c>
      <c r="L275" s="16">
        <v>10</v>
      </c>
      <c r="M275" s="16">
        <v>2012</v>
      </c>
      <c r="N275" s="22" t="s">
        <v>1054</v>
      </c>
      <c r="O275" s="22" t="s">
        <v>2670</v>
      </c>
      <c r="P275" s="22" t="s">
        <v>1054</v>
      </c>
      <c r="Q275" s="150" t="s">
        <v>2590</v>
      </c>
      <c r="R275" s="33" t="s">
        <v>2633</v>
      </c>
      <c r="S275" s="16" t="s">
        <v>151</v>
      </c>
      <c r="T275" s="16" t="s">
        <v>118</v>
      </c>
      <c r="U275" s="16">
        <v>356</v>
      </c>
      <c r="V275" s="29">
        <v>42723</v>
      </c>
      <c r="W275" s="16" t="s">
        <v>210</v>
      </c>
      <c r="X275" s="20" t="e">
        <f>SUM(#REF!)</f>
        <v>#REF!</v>
      </c>
      <c r="Y275" s="21" t="e">
        <f>#REF!-X275</f>
        <v>#REF!</v>
      </c>
      <c r="Z275" s="21">
        <v>1600000</v>
      </c>
      <c r="AA275" s="21" t="e">
        <f t="shared" si="83"/>
        <v>#REF!</v>
      </c>
      <c r="AB275" s="21">
        <v>1600000</v>
      </c>
      <c r="AC275" s="21">
        <v>1600000</v>
      </c>
      <c r="AD275" s="21">
        <v>730000</v>
      </c>
      <c r="AE275" s="20" t="e">
        <f t="shared" si="90"/>
        <v>#REF!</v>
      </c>
      <c r="AF275" s="29">
        <v>42723</v>
      </c>
      <c r="AG275" s="29"/>
      <c r="AH275" s="29"/>
      <c r="AI275" s="29">
        <v>42723</v>
      </c>
      <c r="AJ275" s="29">
        <v>42795</v>
      </c>
      <c r="AK275" s="29">
        <v>43160</v>
      </c>
      <c r="AL275" s="29"/>
      <c r="AM275" s="29">
        <v>43889</v>
      </c>
      <c r="AN275" s="32"/>
      <c r="AO275" s="29">
        <v>42795</v>
      </c>
      <c r="AP275" s="16"/>
      <c r="AQ275" s="29">
        <v>42795</v>
      </c>
      <c r="AR275" s="16"/>
      <c r="AS275" s="32"/>
      <c r="AT275" s="22" t="s">
        <v>211</v>
      </c>
      <c r="AU275" s="22">
        <v>2012</v>
      </c>
      <c r="AV275" s="22" t="s">
        <v>531</v>
      </c>
      <c r="AW275" s="33" t="s">
        <v>2671</v>
      </c>
      <c r="AX275" s="33"/>
      <c r="AY275" s="33"/>
      <c r="AZ275" s="22"/>
      <c r="BA275" s="22"/>
      <c r="BB275" s="22" t="str">
        <f t="shared" si="86"/>
        <v>Thạc sĩ, Bác sĩ chuyên ngành Tai Mũi Họng</v>
      </c>
      <c r="BC275" s="22" t="str">
        <f t="shared" si="87"/>
        <v>Thạc sĩ</v>
      </c>
      <c r="BD275" s="22" t="s">
        <v>122</v>
      </c>
      <c r="BE275" s="35" t="s">
        <v>2672</v>
      </c>
      <c r="BF275" s="34">
        <v>43384</v>
      </c>
      <c r="BG275" s="22" t="s">
        <v>84</v>
      </c>
      <c r="BH275" s="22" t="s">
        <v>85</v>
      </c>
      <c r="BI275" s="22" t="s">
        <v>2595</v>
      </c>
      <c r="BJ275" s="16"/>
      <c r="BK275" s="16"/>
      <c r="BL275" s="16"/>
      <c r="BM275" s="16"/>
      <c r="BN275" s="22"/>
      <c r="BO275" s="163"/>
      <c r="BP275" s="30"/>
    </row>
    <row r="276" spans="1:248" ht="25.5">
      <c r="A276" s="14">
        <f t="shared" si="85"/>
        <v>273</v>
      </c>
      <c r="B276" s="16">
        <v>10</v>
      </c>
      <c r="C276" s="175" t="s">
        <v>2673</v>
      </c>
      <c r="D276" s="16">
        <v>20</v>
      </c>
      <c r="E276" s="16">
        <v>4</v>
      </c>
      <c r="F276" s="16">
        <v>1989</v>
      </c>
      <c r="G276" s="16">
        <f t="shared" si="89"/>
        <v>29</v>
      </c>
      <c r="H276" s="16">
        <v>0</v>
      </c>
      <c r="I276" s="40" t="s">
        <v>2674</v>
      </c>
      <c r="J276" s="40" t="s">
        <v>2675</v>
      </c>
      <c r="K276" s="16">
        <v>13</v>
      </c>
      <c r="L276" s="16">
        <v>8</v>
      </c>
      <c r="M276" s="16">
        <v>2009</v>
      </c>
      <c r="N276" s="22" t="s">
        <v>70</v>
      </c>
      <c r="O276" s="22" t="s">
        <v>2676</v>
      </c>
      <c r="P276" s="22" t="s">
        <v>70</v>
      </c>
      <c r="Q276" s="150" t="s">
        <v>2590</v>
      </c>
      <c r="R276" s="33" t="s">
        <v>2677</v>
      </c>
      <c r="S276" s="16" t="s">
        <v>151</v>
      </c>
      <c r="T276" s="16" t="s">
        <v>118</v>
      </c>
      <c r="U276" s="16">
        <v>319</v>
      </c>
      <c r="V276" s="29">
        <v>42690</v>
      </c>
      <c r="W276" s="16" t="s">
        <v>210</v>
      </c>
      <c r="X276" s="20" t="e">
        <f>SUM(#REF!)</f>
        <v>#REF!</v>
      </c>
      <c r="Y276" s="21" t="e">
        <f>#REF!-X276</f>
        <v>#REF!</v>
      </c>
      <c r="Z276" s="21">
        <v>1600000</v>
      </c>
      <c r="AA276" s="21" t="e">
        <f t="shared" ref="AA276:AA282" si="91">Y276-Z276-AB276-AC276-AD276</f>
        <v>#REF!</v>
      </c>
      <c r="AB276" s="21">
        <v>1600000</v>
      </c>
      <c r="AC276" s="21">
        <v>1600000</v>
      </c>
      <c r="AD276" s="21">
        <v>730000</v>
      </c>
      <c r="AE276" s="20" t="e">
        <f t="shared" si="90"/>
        <v>#REF!</v>
      </c>
      <c r="AF276" s="29">
        <v>42690</v>
      </c>
      <c r="AG276" s="16"/>
      <c r="AH276" s="16"/>
      <c r="AI276" s="29"/>
      <c r="AJ276" s="29">
        <v>42751</v>
      </c>
      <c r="AK276" s="29">
        <v>43116</v>
      </c>
      <c r="AL276" s="45">
        <v>43830</v>
      </c>
      <c r="AM276" s="29"/>
      <c r="AN276" s="32"/>
      <c r="AO276" s="29">
        <v>42751</v>
      </c>
      <c r="AP276" s="16"/>
      <c r="AQ276" s="29">
        <v>42751</v>
      </c>
      <c r="AR276" s="16"/>
      <c r="AS276" s="32"/>
      <c r="AT276" s="22" t="s">
        <v>101</v>
      </c>
      <c r="AU276" s="22">
        <v>2016</v>
      </c>
      <c r="AV276" s="22"/>
      <c r="AW276" s="22"/>
      <c r="AX276" s="33"/>
      <c r="AY276" s="33"/>
      <c r="AZ276" s="22"/>
      <c r="BA276" s="22"/>
      <c r="BB276" s="22" t="str">
        <f t="shared" si="86"/>
        <v>Thạc sĩ Bác sĩ chuyên ngành Răng Hàm Mặt</v>
      </c>
      <c r="BC276" s="22" t="str">
        <f t="shared" si="87"/>
        <v>Thạc sĩ</v>
      </c>
      <c r="BD276" s="22" t="s">
        <v>122</v>
      </c>
      <c r="BE276" s="35" t="s">
        <v>2678</v>
      </c>
      <c r="BF276" s="34">
        <v>42955</v>
      </c>
      <c r="BG276" s="22" t="s">
        <v>84</v>
      </c>
      <c r="BH276" s="22" t="s">
        <v>85</v>
      </c>
      <c r="BI276" s="22" t="s">
        <v>2607</v>
      </c>
      <c r="BJ276" s="16"/>
      <c r="BK276" s="16"/>
      <c r="BL276" s="16"/>
      <c r="BM276" s="16"/>
      <c r="BN276" s="22" t="s">
        <v>89</v>
      </c>
      <c r="BO276" s="36" t="s">
        <v>216</v>
      </c>
      <c r="BP276" s="30" t="s">
        <v>145</v>
      </c>
    </row>
    <row r="277" spans="1:248" ht="25.5">
      <c r="A277" s="14">
        <f t="shared" si="85"/>
        <v>274</v>
      </c>
      <c r="B277" s="16">
        <v>11</v>
      </c>
      <c r="C277" s="175" t="s">
        <v>2679</v>
      </c>
      <c r="D277" s="16">
        <v>26</v>
      </c>
      <c r="E277" s="16">
        <v>12</v>
      </c>
      <c r="F277" s="16">
        <v>1988</v>
      </c>
      <c r="G277" s="16">
        <f t="shared" si="89"/>
        <v>30</v>
      </c>
      <c r="H277" s="16">
        <v>1</v>
      </c>
      <c r="I277" s="40" t="s">
        <v>2680</v>
      </c>
      <c r="J277" s="40" t="s">
        <v>2681</v>
      </c>
      <c r="K277" s="16">
        <v>31</v>
      </c>
      <c r="L277" s="16">
        <v>8</v>
      </c>
      <c r="M277" s="16">
        <v>2004</v>
      </c>
      <c r="N277" s="22" t="s">
        <v>336</v>
      </c>
      <c r="O277" s="22" t="s">
        <v>2682</v>
      </c>
      <c r="P277" s="22" t="s">
        <v>336</v>
      </c>
      <c r="Q277" s="150" t="s">
        <v>2590</v>
      </c>
      <c r="R277" s="33" t="s">
        <v>2683</v>
      </c>
      <c r="S277" s="16" t="s">
        <v>151</v>
      </c>
      <c r="T277" s="16" t="s">
        <v>118</v>
      </c>
      <c r="U277" s="16">
        <v>554</v>
      </c>
      <c r="V277" s="29">
        <v>42965</v>
      </c>
      <c r="W277" s="16" t="s">
        <v>210</v>
      </c>
      <c r="X277" s="20" t="e">
        <f>SUM(#REF!)</f>
        <v>#REF!</v>
      </c>
      <c r="Y277" s="21" t="e">
        <f>#REF!-X277</f>
        <v>#REF!</v>
      </c>
      <c r="Z277" s="21">
        <v>1600000</v>
      </c>
      <c r="AA277" s="21" t="e">
        <f t="shared" si="91"/>
        <v>#REF!</v>
      </c>
      <c r="AB277" s="21">
        <v>1600000</v>
      </c>
      <c r="AC277" s="21">
        <v>1600000</v>
      </c>
      <c r="AD277" s="21">
        <v>730000</v>
      </c>
      <c r="AE277" s="20" t="e">
        <f t="shared" si="90"/>
        <v>#REF!</v>
      </c>
      <c r="AF277" s="29">
        <v>42965</v>
      </c>
      <c r="AG277" s="29"/>
      <c r="AH277" s="29"/>
      <c r="AI277" s="29"/>
      <c r="AJ277" s="29">
        <v>43028</v>
      </c>
      <c r="AK277" s="29">
        <v>43405</v>
      </c>
      <c r="AL277" s="29"/>
      <c r="AM277" s="29">
        <v>44135</v>
      </c>
      <c r="AN277" s="32"/>
      <c r="AO277" s="29">
        <v>43040</v>
      </c>
      <c r="AP277" s="16"/>
      <c r="AQ277" s="29">
        <v>43040</v>
      </c>
      <c r="AR277" s="16"/>
      <c r="AS277" s="32"/>
      <c r="AT277" s="22" t="s">
        <v>135</v>
      </c>
      <c r="AU277" s="22">
        <v>2016</v>
      </c>
      <c r="AV277" s="22" t="s">
        <v>531</v>
      </c>
      <c r="AW277" s="22"/>
      <c r="AX277" s="22"/>
      <c r="AY277" s="22"/>
      <c r="AZ277" s="22" t="s">
        <v>2684</v>
      </c>
      <c r="BA277" s="22" t="s">
        <v>2685</v>
      </c>
      <c r="BB277" s="22" t="str">
        <f t="shared" si="86"/>
        <v>Bác sĩ nội trú, Thạc sĩ Tai Mũi Họng</v>
      </c>
      <c r="BC277" s="22" t="str">
        <f t="shared" si="87"/>
        <v>Thạc sĩ</v>
      </c>
      <c r="BD277" s="22" t="s">
        <v>122</v>
      </c>
      <c r="BE277" s="35" t="s">
        <v>2686</v>
      </c>
      <c r="BF277" s="34">
        <v>42909</v>
      </c>
      <c r="BG277" s="22" t="s">
        <v>84</v>
      </c>
      <c r="BH277" s="22" t="s">
        <v>160</v>
      </c>
      <c r="BI277" s="22" t="s">
        <v>2595</v>
      </c>
      <c r="BJ277" s="16"/>
      <c r="BK277" s="16"/>
      <c r="BL277" s="16"/>
      <c r="BM277" s="16"/>
      <c r="BN277" s="16" t="s">
        <v>316</v>
      </c>
      <c r="BO277" s="36" t="s">
        <v>216</v>
      </c>
      <c r="BP277" s="30" t="s">
        <v>145</v>
      </c>
    </row>
    <row r="278" spans="1:248" ht="25.5">
      <c r="A278" s="14">
        <f t="shared" si="85"/>
        <v>275</v>
      </c>
      <c r="B278" s="16">
        <v>12</v>
      </c>
      <c r="C278" s="175" t="s">
        <v>2687</v>
      </c>
      <c r="D278" s="16">
        <v>28</v>
      </c>
      <c r="E278" s="16">
        <v>1</v>
      </c>
      <c r="F278" s="16">
        <v>1993</v>
      </c>
      <c r="G278" s="16">
        <f t="shared" si="89"/>
        <v>25</v>
      </c>
      <c r="H278" s="16">
        <v>0</v>
      </c>
      <c r="I278" s="40" t="s">
        <v>2688</v>
      </c>
      <c r="J278" s="40" t="s">
        <v>2689</v>
      </c>
      <c r="K278" s="16">
        <v>24</v>
      </c>
      <c r="L278" s="16">
        <v>9</v>
      </c>
      <c r="M278" s="16">
        <v>2013</v>
      </c>
      <c r="N278" s="22" t="s">
        <v>320</v>
      </c>
      <c r="O278" s="22" t="s">
        <v>2690</v>
      </c>
      <c r="P278" s="22" t="s">
        <v>320</v>
      </c>
      <c r="Q278" s="150" t="s">
        <v>2590</v>
      </c>
      <c r="R278" s="22" t="s">
        <v>2691</v>
      </c>
      <c r="S278" s="16" t="s">
        <v>151</v>
      </c>
      <c r="T278" s="16" t="s">
        <v>168</v>
      </c>
      <c r="U278" s="16">
        <v>3</v>
      </c>
      <c r="V278" s="29">
        <v>43038</v>
      </c>
      <c r="W278" s="16" t="s">
        <v>238</v>
      </c>
      <c r="X278" s="20" t="e">
        <f>SUM(#REF!)</f>
        <v>#REF!</v>
      </c>
      <c r="Y278" s="21" t="e">
        <f>#REF!-X278</f>
        <v>#REF!</v>
      </c>
      <c r="Z278" s="37">
        <v>1500000</v>
      </c>
      <c r="AA278" s="37" t="e">
        <f t="shared" si="91"/>
        <v>#REF!</v>
      </c>
      <c r="AB278" s="37">
        <v>1500000</v>
      </c>
      <c r="AC278" s="37">
        <v>1500000</v>
      </c>
      <c r="AD278" s="37">
        <v>730000</v>
      </c>
      <c r="AE278" s="20" t="e">
        <f t="shared" si="90"/>
        <v>#REF!</v>
      </c>
      <c r="AF278" s="29">
        <v>43038</v>
      </c>
      <c r="AG278" s="29"/>
      <c r="AH278" s="29"/>
      <c r="AI278" s="29"/>
      <c r="AJ278" s="29">
        <v>43100</v>
      </c>
      <c r="AK278" s="29">
        <v>43465</v>
      </c>
      <c r="AL278" s="29"/>
      <c r="AM278" s="29"/>
      <c r="AN278" s="32"/>
      <c r="AO278" s="29"/>
      <c r="AP278" s="16"/>
      <c r="AQ278" s="29"/>
      <c r="AR278" s="16"/>
      <c r="AS278" s="32"/>
      <c r="AT278" s="22" t="s">
        <v>211</v>
      </c>
      <c r="AU278" s="22">
        <v>2017</v>
      </c>
      <c r="AV278" s="22" t="s">
        <v>1272</v>
      </c>
      <c r="AW278" s="22"/>
      <c r="AX278" s="22" t="s">
        <v>104</v>
      </c>
      <c r="AY278" s="22" t="s">
        <v>138</v>
      </c>
      <c r="AZ278" s="22"/>
      <c r="BA278" s="22"/>
      <c r="BB278" s="22" t="str">
        <f t="shared" si="86"/>
        <v xml:space="preserve">Bác sĩ Răng Hàm Mặt </v>
      </c>
      <c r="BC278" s="22" t="str">
        <f t="shared" si="87"/>
        <v>BS.ĐH</v>
      </c>
      <c r="BD278" s="22" t="s">
        <v>141</v>
      </c>
      <c r="BE278" s="35"/>
      <c r="BF278" s="34"/>
      <c r="BG278" s="22"/>
      <c r="BH278" s="22"/>
      <c r="BI278" s="22"/>
      <c r="BJ278" s="16"/>
      <c r="BK278" s="16"/>
      <c r="BL278" s="16"/>
      <c r="BM278" s="16"/>
      <c r="BN278" s="22"/>
      <c r="BO278" s="36"/>
      <c r="BP278" s="30"/>
    </row>
    <row r="279" spans="1:248" ht="25.5">
      <c r="A279" s="14">
        <f t="shared" si="85"/>
        <v>276</v>
      </c>
      <c r="B279" s="16">
        <v>13</v>
      </c>
      <c r="C279" s="136" t="s">
        <v>2692</v>
      </c>
      <c r="D279" s="16">
        <v>5</v>
      </c>
      <c r="E279" s="16">
        <v>9</v>
      </c>
      <c r="F279" s="16">
        <v>1983</v>
      </c>
      <c r="G279" s="16">
        <f t="shared" si="89"/>
        <v>35</v>
      </c>
      <c r="H279" s="16">
        <v>1</v>
      </c>
      <c r="I279" s="16" t="s">
        <v>2693</v>
      </c>
      <c r="J279" s="16" t="s">
        <v>2694</v>
      </c>
      <c r="K279" s="16">
        <v>13</v>
      </c>
      <c r="L279" s="16">
        <v>3</v>
      </c>
      <c r="M279" s="16">
        <v>2000</v>
      </c>
      <c r="N279" s="16" t="s">
        <v>290</v>
      </c>
      <c r="O279" s="16" t="s">
        <v>2695</v>
      </c>
      <c r="P279" s="16" t="s">
        <v>290</v>
      </c>
      <c r="Q279" s="150" t="s">
        <v>2590</v>
      </c>
      <c r="R279" s="33" t="s">
        <v>2620</v>
      </c>
      <c r="S279" s="16" t="s">
        <v>151</v>
      </c>
      <c r="T279" s="22" t="s">
        <v>152</v>
      </c>
      <c r="U279" s="16" t="s">
        <v>1686</v>
      </c>
      <c r="V279" s="29">
        <v>43071</v>
      </c>
      <c r="W279" s="16" t="s">
        <v>77</v>
      </c>
      <c r="X279" s="20" t="e">
        <f>SUM(#REF!)</f>
        <v>#REF!</v>
      </c>
      <c r="Y279" s="21" t="e">
        <f>#REF!-X279</f>
        <v>#REF!</v>
      </c>
      <c r="Z279" s="21">
        <v>1600000</v>
      </c>
      <c r="AA279" s="21" t="e">
        <f t="shared" si="91"/>
        <v>#REF!</v>
      </c>
      <c r="AB279" s="21">
        <v>1600000</v>
      </c>
      <c r="AC279" s="21">
        <v>1600000</v>
      </c>
      <c r="AD279" s="21">
        <v>730000</v>
      </c>
      <c r="AE279" s="20" t="e">
        <f t="shared" si="90"/>
        <v>#REF!</v>
      </c>
      <c r="AF279" s="29">
        <v>41744</v>
      </c>
      <c r="AG279" s="33"/>
      <c r="AH279" s="29"/>
      <c r="AI279" s="29"/>
      <c r="AJ279" s="29">
        <v>43071</v>
      </c>
      <c r="AK279" s="29">
        <v>43101</v>
      </c>
      <c r="AL279" s="29" t="s">
        <v>78</v>
      </c>
      <c r="AM279" s="29"/>
      <c r="AN279" s="32" t="s">
        <v>2696</v>
      </c>
      <c r="AO279" s="29">
        <v>43071</v>
      </c>
      <c r="AP279" s="16" t="s">
        <v>80</v>
      </c>
      <c r="AQ279" s="29">
        <v>43071</v>
      </c>
      <c r="AR279" s="16"/>
      <c r="AS279" s="32"/>
      <c r="AT279" s="22" t="s">
        <v>135</v>
      </c>
      <c r="AU279" s="22">
        <v>2013</v>
      </c>
      <c r="AV279" s="22" t="s">
        <v>2697</v>
      </c>
      <c r="AW279" s="33" t="s">
        <v>2698</v>
      </c>
      <c r="AX279" s="22"/>
      <c r="AY279" s="22"/>
      <c r="AZ279" s="33"/>
      <c r="BA279" s="22" t="s">
        <v>2699</v>
      </c>
      <c r="BB279" s="22" t="str">
        <f t="shared" si="86"/>
        <v>Bác sĩ chuyên khoa cấp I - Tai Mũi Họng</v>
      </c>
      <c r="BC279" s="22" t="str">
        <f t="shared" si="87"/>
        <v>CKI</v>
      </c>
      <c r="BD279" s="22" t="s">
        <v>158</v>
      </c>
      <c r="BE279" s="35" t="s">
        <v>2700</v>
      </c>
      <c r="BF279" s="35" t="s">
        <v>2701</v>
      </c>
      <c r="BG279" s="22" t="s">
        <v>84</v>
      </c>
      <c r="BH279" s="22" t="s">
        <v>85</v>
      </c>
      <c r="BI279" s="22" t="s">
        <v>2595</v>
      </c>
      <c r="BJ279" s="16"/>
      <c r="BK279" s="16"/>
      <c r="BL279" s="16"/>
      <c r="BM279" s="16"/>
      <c r="BN279" s="16" t="s">
        <v>316</v>
      </c>
      <c r="BO279" s="36" t="s">
        <v>216</v>
      </c>
      <c r="BP279" s="30" t="s">
        <v>145</v>
      </c>
    </row>
    <row r="280" spans="1:248" s="59" customFormat="1" ht="24.95" customHeight="1">
      <c r="A280" s="14">
        <f t="shared" si="85"/>
        <v>277</v>
      </c>
      <c r="B280" s="16">
        <v>14</v>
      </c>
      <c r="C280" s="175" t="s">
        <v>2702</v>
      </c>
      <c r="D280" s="16">
        <v>20</v>
      </c>
      <c r="E280" s="16">
        <v>3</v>
      </c>
      <c r="F280" s="16">
        <v>1990</v>
      </c>
      <c r="G280" s="16">
        <f t="shared" si="89"/>
        <v>28</v>
      </c>
      <c r="H280" s="16">
        <v>1</v>
      </c>
      <c r="I280" s="40" t="s">
        <v>2703</v>
      </c>
      <c r="J280" s="40" t="s">
        <v>2704</v>
      </c>
      <c r="K280" s="16">
        <v>13</v>
      </c>
      <c r="L280" s="16">
        <v>8</v>
      </c>
      <c r="M280" s="16">
        <v>2007</v>
      </c>
      <c r="N280" s="22" t="s">
        <v>235</v>
      </c>
      <c r="O280" s="22" t="s">
        <v>2705</v>
      </c>
      <c r="P280" s="22" t="s">
        <v>235</v>
      </c>
      <c r="Q280" s="150" t="s">
        <v>2590</v>
      </c>
      <c r="R280" s="22" t="s">
        <v>2706</v>
      </c>
      <c r="S280" s="22" t="s">
        <v>151</v>
      </c>
      <c r="T280" s="16" t="s">
        <v>118</v>
      </c>
      <c r="U280" s="16">
        <v>87</v>
      </c>
      <c r="V280" s="29">
        <v>43151</v>
      </c>
      <c r="W280" s="22" t="s">
        <v>238</v>
      </c>
      <c r="X280" s="20" t="e">
        <f>SUM(#REF!)</f>
        <v>#REF!</v>
      </c>
      <c r="Y280" s="21" t="e">
        <f>#REF!-X280</f>
        <v>#REF!</v>
      </c>
      <c r="Z280" s="21">
        <v>1600000</v>
      </c>
      <c r="AA280" s="21" t="e">
        <f t="shared" si="91"/>
        <v>#REF!</v>
      </c>
      <c r="AB280" s="21">
        <v>1600000</v>
      </c>
      <c r="AC280" s="21">
        <v>1600000</v>
      </c>
      <c r="AD280" s="21">
        <v>730000</v>
      </c>
      <c r="AE280" s="20" t="e">
        <f t="shared" si="90"/>
        <v>#REF!</v>
      </c>
      <c r="AF280" s="29">
        <v>43210</v>
      </c>
      <c r="AG280" s="36"/>
      <c r="AH280" s="16"/>
      <c r="AI280" s="22"/>
      <c r="AJ280" s="30"/>
      <c r="AK280" s="57">
        <v>43210</v>
      </c>
      <c r="AL280" s="57">
        <v>43585</v>
      </c>
      <c r="AM280" s="57"/>
      <c r="AN280" s="30"/>
      <c r="AO280" s="57">
        <v>43221</v>
      </c>
      <c r="AP280" s="30"/>
      <c r="AQ280" s="57">
        <v>43221</v>
      </c>
      <c r="AR280" s="30"/>
      <c r="AS280" s="30"/>
      <c r="AT280" s="30" t="s">
        <v>101</v>
      </c>
      <c r="AU280" s="30">
        <v>2015</v>
      </c>
      <c r="AV280" s="30" t="s">
        <v>271</v>
      </c>
      <c r="AW280" s="30" t="s">
        <v>2707</v>
      </c>
      <c r="AX280" s="30" t="s">
        <v>104</v>
      </c>
      <c r="AY280" s="30" t="s">
        <v>138</v>
      </c>
      <c r="AZ280" s="30"/>
      <c r="BA280" s="30"/>
      <c r="BB280" s="22" t="str">
        <f t="shared" si="86"/>
        <v xml:space="preserve">Thạc sĩ Tai Mũi Họng </v>
      </c>
      <c r="BC280" s="22" t="str">
        <f t="shared" si="87"/>
        <v>Thạc sĩ</v>
      </c>
      <c r="BD280" s="30" t="s">
        <v>122</v>
      </c>
      <c r="BE280" s="30"/>
      <c r="BF280" s="30"/>
      <c r="BG280" s="30"/>
      <c r="BH280" s="30"/>
      <c r="BI280" s="30"/>
      <c r="BJ280" s="30"/>
      <c r="BK280" s="30"/>
      <c r="BL280" s="30"/>
      <c r="BM280" s="30"/>
      <c r="BN280" s="30"/>
      <c r="BO280" s="58"/>
      <c r="BP280" s="22"/>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c r="FS280"/>
      <c r="FT280"/>
      <c r="FU280"/>
      <c r="FV280"/>
      <c r="FW280"/>
      <c r="FX280"/>
      <c r="FY280"/>
      <c r="FZ280"/>
      <c r="GA280"/>
      <c r="GB280"/>
      <c r="GC280"/>
      <c r="GD280"/>
      <c r="GE280"/>
      <c r="GF280"/>
      <c r="GG280"/>
      <c r="GH280"/>
      <c r="GI280"/>
      <c r="GJ280"/>
      <c r="GK280"/>
      <c r="GL280"/>
      <c r="GM280"/>
      <c r="GN280"/>
      <c r="GO280"/>
      <c r="GP280"/>
      <c r="GQ280"/>
      <c r="GR280"/>
      <c r="GS280"/>
      <c r="GT280"/>
      <c r="GU280"/>
      <c r="GV280"/>
      <c r="GW280"/>
      <c r="GX280"/>
      <c r="GY280"/>
      <c r="GZ280"/>
      <c r="HA280"/>
      <c r="HB280"/>
      <c r="HC280"/>
      <c r="HD280"/>
      <c r="HE280"/>
      <c r="HF280"/>
      <c r="HG280"/>
      <c r="HH280"/>
      <c r="HI280"/>
      <c r="HJ280"/>
      <c r="HK280"/>
      <c r="HL280"/>
      <c r="HM280"/>
      <c r="HN280"/>
      <c r="HO280"/>
      <c r="HP280"/>
      <c r="HQ280"/>
      <c r="HR280"/>
      <c r="HS280"/>
      <c r="HT280"/>
      <c r="HU280"/>
      <c r="HV280"/>
      <c r="HW280"/>
      <c r="HX280"/>
      <c r="HY280"/>
      <c r="HZ280"/>
      <c r="IA280"/>
      <c r="IB280"/>
      <c r="IC280"/>
      <c r="ID280"/>
      <c r="IE280"/>
      <c r="IF280"/>
      <c r="IG280"/>
      <c r="IH280"/>
      <c r="II280"/>
      <c r="IJ280"/>
      <c r="IK280"/>
      <c r="IL280"/>
      <c r="IM280"/>
      <c r="IN280"/>
    </row>
    <row r="281" spans="1:248" s="59" customFormat="1" ht="24.95" customHeight="1">
      <c r="A281" s="14">
        <f t="shared" si="85"/>
        <v>278</v>
      </c>
      <c r="B281" s="16">
        <v>15</v>
      </c>
      <c r="C281" s="175" t="s">
        <v>2708</v>
      </c>
      <c r="D281" s="16">
        <v>13</v>
      </c>
      <c r="E281" s="16">
        <v>10</v>
      </c>
      <c r="F281" s="16">
        <v>1986</v>
      </c>
      <c r="G281" s="16">
        <f t="shared" si="89"/>
        <v>32</v>
      </c>
      <c r="H281" s="16">
        <v>1</v>
      </c>
      <c r="I281" s="40" t="s">
        <v>2709</v>
      </c>
      <c r="J281" s="40" t="s">
        <v>2710</v>
      </c>
      <c r="K281" s="16">
        <v>26</v>
      </c>
      <c r="L281" s="16">
        <v>8</v>
      </c>
      <c r="M281" s="16">
        <v>2003</v>
      </c>
      <c r="N281" s="22" t="s">
        <v>320</v>
      </c>
      <c r="O281" s="22" t="s">
        <v>2711</v>
      </c>
      <c r="P281" s="22" t="s">
        <v>320</v>
      </c>
      <c r="Q281" s="150" t="s">
        <v>2590</v>
      </c>
      <c r="R281" s="22" t="s">
        <v>2712</v>
      </c>
      <c r="S281" s="22" t="s">
        <v>151</v>
      </c>
      <c r="T281" s="22" t="s">
        <v>152</v>
      </c>
      <c r="U281" s="16">
        <v>114</v>
      </c>
      <c r="V281" s="29">
        <v>43192</v>
      </c>
      <c r="W281" s="22" t="s">
        <v>238</v>
      </c>
      <c r="X281" s="20" t="e">
        <f>SUM(#REF!)</f>
        <v>#REF!</v>
      </c>
      <c r="Y281" s="21" t="e">
        <f>#REF!-X281</f>
        <v>#REF!</v>
      </c>
      <c r="Z281" s="21">
        <v>1600000</v>
      </c>
      <c r="AA281" s="21" t="e">
        <f t="shared" si="91"/>
        <v>#REF!</v>
      </c>
      <c r="AB281" s="21">
        <v>1600000</v>
      </c>
      <c r="AC281" s="21">
        <v>1600000</v>
      </c>
      <c r="AD281" s="21">
        <v>730000</v>
      </c>
      <c r="AE281" s="20" t="e">
        <f t="shared" si="90"/>
        <v>#REF!</v>
      </c>
      <c r="AF281" s="29">
        <v>43192</v>
      </c>
      <c r="AG281" s="36"/>
      <c r="AH281" s="16"/>
      <c r="AI281" s="22"/>
      <c r="AJ281" s="33"/>
      <c r="AK281" s="29">
        <v>43252</v>
      </c>
      <c r="AL281" s="45">
        <v>43616</v>
      </c>
      <c r="AM281" s="33"/>
      <c r="AN281" s="33"/>
      <c r="AO281" s="45">
        <v>43252</v>
      </c>
      <c r="AP281" s="33"/>
      <c r="AQ281" s="45">
        <v>43252</v>
      </c>
      <c r="AR281" s="33"/>
      <c r="AS281" s="33"/>
      <c r="AT281" s="33" t="s">
        <v>101</v>
      </c>
      <c r="AU281" s="33">
        <v>2017</v>
      </c>
      <c r="AV281" s="22" t="s">
        <v>1272</v>
      </c>
      <c r="AW281" s="33" t="s">
        <v>2713</v>
      </c>
      <c r="AX281" s="33" t="s">
        <v>104</v>
      </c>
      <c r="AY281" s="33" t="s">
        <v>138</v>
      </c>
      <c r="AZ281" s="33"/>
      <c r="BA281" s="33"/>
      <c r="BB281" s="22" t="str">
        <f t="shared" si="86"/>
        <v xml:space="preserve">Bác sĩ chuyên khoa cấp I - Tai Mũi Họng </v>
      </c>
      <c r="BC281" s="22" t="str">
        <f t="shared" si="87"/>
        <v>CKI</v>
      </c>
      <c r="BD281" s="33" t="s">
        <v>158</v>
      </c>
      <c r="BE281" s="33" t="s">
        <v>2714</v>
      </c>
      <c r="BF281" s="45">
        <v>41663</v>
      </c>
      <c r="BG281" s="33" t="s">
        <v>84</v>
      </c>
      <c r="BH281" s="33" t="s">
        <v>160</v>
      </c>
      <c r="BI281" s="33" t="s">
        <v>2595</v>
      </c>
      <c r="BJ281" s="33"/>
      <c r="BK281" s="33"/>
      <c r="BL281" s="33"/>
      <c r="BM281" s="33"/>
      <c r="BN281" s="52" t="s">
        <v>319</v>
      </c>
      <c r="BO281" s="47"/>
      <c r="BP281" s="30" t="s">
        <v>145</v>
      </c>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c r="DX281"/>
      <c r="DY281"/>
      <c r="DZ281"/>
      <c r="EA281"/>
      <c r="EB281"/>
      <c r="EC281"/>
      <c r="ED281"/>
      <c r="EE281"/>
      <c r="EF281"/>
      <c r="EG281"/>
      <c r="EH281"/>
      <c r="EI281"/>
      <c r="EJ281"/>
      <c r="EK281"/>
      <c r="EL281"/>
      <c r="EM281"/>
      <c r="EN281"/>
      <c r="EO281"/>
      <c r="EP281"/>
      <c r="EQ281"/>
      <c r="ER281"/>
      <c r="ES281"/>
      <c r="ET281"/>
      <c r="EU281"/>
      <c r="EV281"/>
      <c r="EW281"/>
      <c r="EX281"/>
      <c r="EY281"/>
      <c r="EZ281"/>
      <c r="FA281"/>
      <c r="FB281"/>
      <c r="FC281"/>
      <c r="FD281"/>
      <c r="FE281"/>
      <c r="FF281"/>
      <c r="FG281"/>
      <c r="FH281"/>
      <c r="FI281"/>
      <c r="FJ281"/>
      <c r="FK281"/>
      <c r="FL281"/>
      <c r="FM281"/>
      <c r="FN281"/>
      <c r="FO281"/>
      <c r="FP281"/>
      <c r="FQ281"/>
      <c r="FR281"/>
      <c r="FS281"/>
      <c r="FT281"/>
      <c r="FU281"/>
      <c r="FV281"/>
      <c r="FW281"/>
      <c r="FX281"/>
      <c r="FY281"/>
      <c r="FZ281"/>
      <c r="GA281"/>
      <c r="GB281"/>
      <c r="GC281"/>
      <c r="GD281"/>
      <c r="GE281"/>
      <c r="GF281"/>
      <c r="GG281"/>
      <c r="GH281"/>
      <c r="GI281"/>
      <c r="GJ281"/>
      <c r="GK281"/>
      <c r="GL281"/>
      <c r="GM281"/>
      <c r="GN281"/>
      <c r="GO281"/>
      <c r="GP281"/>
      <c r="GQ281"/>
      <c r="GR281"/>
      <c r="GS281"/>
      <c r="GT281"/>
      <c r="GU281"/>
      <c r="GV281"/>
      <c r="GW281"/>
      <c r="GX281"/>
      <c r="GY281"/>
      <c r="GZ281"/>
      <c r="HA281"/>
      <c r="HB281"/>
      <c r="HC281"/>
      <c r="HD281"/>
      <c r="HE281"/>
      <c r="HF281"/>
      <c r="HG281"/>
      <c r="HH281"/>
      <c r="HI281"/>
      <c r="HJ281"/>
      <c r="HK281"/>
      <c r="HL281"/>
      <c r="HM281"/>
      <c r="HN281"/>
      <c r="HO281"/>
      <c r="HP281"/>
      <c r="HQ281"/>
      <c r="HR281"/>
      <c r="HS281"/>
      <c r="HT281"/>
      <c r="HU281"/>
      <c r="HV281"/>
      <c r="HW281"/>
      <c r="HX281"/>
      <c r="HY281"/>
      <c r="HZ281"/>
      <c r="IA281"/>
      <c r="IB281"/>
      <c r="IC281"/>
      <c r="ID281"/>
      <c r="IE281"/>
      <c r="IF281"/>
      <c r="IG281"/>
      <c r="IH281"/>
      <c r="II281"/>
      <c r="IJ281"/>
      <c r="IK281"/>
      <c r="IL281"/>
      <c r="IM281"/>
      <c r="IN281"/>
    </row>
    <row r="282" spans="1:248" s="164" customFormat="1" ht="29.25" customHeight="1">
      <c r="A282" s="14">
        <f t="shared" si="85"/>
        <v>279</v>
      </c>
      <c r="B282" s="16">
        <v>16</v>
      </c>
      <c r="C282" s="260" t="s">
        <v>2715</v>
      </c>
      <c r="D282" s="148">
        <v>30</v>
      </c>
      <c r="E282" s="148">
        <v>3</v>
      </c>
      <c r="F282" s="148">
        <v>1986</v>
      </c>
      <c r="G282" s="16">
        <f t="shared" si="89"/>
        <v>32</v>
      </c>
      <c r="H282" s="148">
        <v>0</v>
      </c>
      <c r="I282" s="149" t="s">
        <v>2716</v>
      </c>
      <c r="J282" s="149" t="s">
        <v>2717</v>
      </c>
      <c r="K282" s="148">
        <v>2</v>
      </c>
      <c r="L282" s="148">
        <v>6</v>
      </c>
      <c r="M282" s="148">
        <v>2017</v>
      </c>
      <c r="N282" s="148" t="s">
        <v>774</v>
      </c>
      <c r="O282" s="148" t="s">
        <v>2718</v>
      </c>
      <c r="P282" s="148" t="s">
        <v>774</v>
      </c>
      <c r="Q282" s="152" t="s">
        <v>2590</v>
      </c>
      <c r="R282" s="148" t="s">
        <v>209</v>
      </c>
      <c r="S282" s="148" t="s">
        <v>151</v>
      </c>
      <c r="T282" s="164" t="s">
        <v>168</v>
      </c>
      <c r="U282" s="148">
        <v>285</v>
      </c>
      <c r="V282" s="114">
        <v>43318</v>
      </c>
      <c r="W282" s="165" t="s">
        <v>238</v>
      </c>
      <c r="X282" s="90" t="e">
        <f>SUM(#REF!)</f>
        <v>#REF!</v>
      </c>
      <c r="Y282" s="44" t="e">
        <f>#REF!-X282</f>
        <v>#REF!</v>
      </c>
      <c r="Z282" s="166">
        <v>1500000</v>
      </c>
      <c r="AA282" s="44" t="e">
        <f t="shared" si="91"/>
        <v>#REF!</v>
      </c>
      <c r="AB282" s="166">
        <v>1500000</v>
      </c>
      <c r="AC282" s="167">
        <v>1500000</v>
      </c>
      <c r="AD282" s="167">
        <v>730000</v>
      </c>
      <c r="AE282" s="90" t="e">
        <f t="shared" si="90"/>
        <v>#REF!</v>
      </c>
      <c r="AF282" s="114">
        <v>43318</v>
      </c>
      <c r="AG282" s="114"/>
      <c r="AI282" s="148"/>
      <c r="AJ282" s="148"/>
      <c r="AK282" s="114">
        <v>43379</v>
      </c>
      <c r="AL282" s="114">
        <v>43738</v>
      </c>
      <c r="AM282" s="148"/>
      <c r="AN282" s="148"/>
      <c r="AO282" s="148"/>
      <c r="AP282" s="148"/>
      <c r="AQ282" s="148"/>
      <c r="AR282" s="148"/>
      <c r="AS282" s="148"/>
      <c r="AT282" s="148" t="s">
        <v>211</v>
      </c>
      <c r="AU282" s="148">
        <v>2014</v>
      </c>
      <c r="AV282" s="148" t="s">
        <v>717</v>
      </c>
      <c r="AW282" s="148" t="s">
        <v>2719</v>
      </c>
      <c r="AX282" s="148"/>
      <c r="AY282" s="148"/>
      <c r="AZ282" s="168"/>
      <c r="BA282" s="148"/>
      <c r="BB282" s="22" t="str">
        <f t="shared" si="86"/>
        <v>Bác sĩ Y đa khoa</v>
      </c>
      <c r="BC282" s="22" t="str">
        <f t="shared" si="87"/>
        <v>BS.ĐH</v>
      </c>
      <c r="BD282" s="22" t="s">
        <v>141</v>
      </c>
      <c r="BE282" s="148"/>
      <c r="BF282" s="148"/>
      <c r="BG282" s="148"/>
      <c r="BH282" s="148"/>
      <c r="BI282" s="148"/>
      <c r="BJ282" s="148"/>
      <c r="BK282" s="148"/>
      <c r="BL282" s="148"/>
      <c r="BM282" s="148"/>
      <c r="BN282" s="148"/>
      <c r="BO282" s="169"/>
      <c r="BP282" s="33"/>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c r="FP282"/>
      <c r="FQ282"/>
      <c r="FR282"/>
      <c r="FS282"/>
      <c r="FT282"/>
      <c r="FU282"/>
      <c r="FV282"/>
      <c r="FW282"/>
      <c r="FX282"/>
      <c r="FY282"/>
      <c r="FZ282"/>
      <c r="GA282"/>
      <c r="GB282"/>
      <c r="GC282"/>
      <c r="GD282"/>
      <c r="GE282"/>
      <c r="GF282"/>
      <c r="GG282"/>
      <c r="GH282"/>
      <c r="GI282"/>
      <c r="GJ282"/>
      <c r="GK282"/>
      <c r="GL282"/>
      <c r="GM282"/>
      <c r="GN282"/>
      <c r="GO282"/>
      <c r="GP282"/>
      <c r="GQ282"/>
      <c r="GR282"/>
      <c r="GS282"/>
      <c r="GT282"/>
      <c r="GU282"/>
      <c r="GV282"/>
      <c r="GW282"/>
      <c r="GX282"/>
      <c r="GY282"/>
      <c r="GZ282"/>
      <c r="HA282"/>
      <c r="HB282"/>
      <c r="HC282"/>
      <c r="HD282"/>
      <c r="HE282"/>
      <c r="HF282"/>
      <c r="HG282"/>
      <c r="HH282"/>
      <c r="HI282"/>
      <c r="HJ282"/>
      <c r="HK282"/>
      <c r="HL282"/>
      <c r="HM282"/>
      <c r="HN282"/>
      <c r="HO282"/>
      <c r="HP282"/>
      <c r="HQ282"/>
      <c r="HR282"/>
      <c r="HS282"/>
      <c r="HT282"/>
      <c r="HU282"/>
      <c r="HV282"/>
      <c r="HW282"/>
      <c r="HX282"/>
      <c r="HY282"/>
      <c r="HZ282"/>
      <c r="IA282"/>
      <c r="IB282"/>
      <c r="IC282"/>
      <c r="ID282"/>
      <c r="IE282"/>
      <c r="IF282"/>
      <c r="IG282"/>
      <c r="IH282"/>
      <c r="II282"/>
      <c r="IJ282"/>
      <c r="IK282"/>
      <c r="IL282"/>
      <c r="IM282"/>
      <c r="IN282"/>
    </row>
    <row r="283" spans="1:248" s="164" customFormat="1" ht="29.25" customHeight="1">
      <c r="A283" s="14">
        <f t="shared" si="85"/>
        <v>280</v>
      </c>
      <c r="B283" s="16">
        <v>17</v>
      </c>
      <c r="C283" s="175" t="s">
        <v>2720</v>
      </c>
      <c r="D283" s="16">
        <v>26</v>
      </c>
      <c r="E283" s="16">
        <v>5</v>
      </c>
      <c r="F283" s="16">
        <v>1992</v>
      </c>
      <c r="G283" s="16">
        <f t="shared" si="89"/>
        <v>26</v>
      </c>
      <c r="H283" s="22">
        <v>1</v>
      </c>
      <c r="I283" s="40" t="s">
        <v>2721</v>
      </c>
      <c r="J283" s="40" t="s">
        <v>2722</v>
      </c>
      <c r="K283" s="16">
        <v>5</v>
      </c>
      <c r="L283" s="16">
        <v>2</v>
      </c>
      <c r="M283" s="16">
        <v>2013</v>
      </c>
      <c r="N283" s="22" t="s">
        <v>1283</v>
      </c>
      <c r="O283" s="22" t="s">
        <v>2723</v>
      </c>
      <c r="P283" s="22" t="str">
        <f>N283</f>
        <v xml:space="preserve">Lâm Đồng </v>
      </c>
      <c r="Q283" s="152" t="s">
        <v>2590</v>
      </c>
      <c r="R283" s="22" t="s">
        <v>2724</v>
      </c>
      <c r="S283" s="22" t="s">
        <v>151</v>
      </c>
      <c r="T283" s="148" t="s">
        <v>168</v>
      </c>
      <c r="U283" s="148"/>
      <c r="V283" s="114">
        <v>43367</v>
      </c>
      <c r="W283" s="165" t="s">
        <v>344</v>
      </c>
      <c r="X283" s="90"/>
      <c r="Y283" s="44"/>
      <c r="Z283" s="166"/>
      <c r="AA283" s="44"/>
      <c r="AB283" s="166"/>
      <c r="AC283" s="167"/>
      <c r="AD283" s="167"/>
      <c r="AE283" s="90"/>
      <c r="AF283" s="114"/>
      <c r="AG283" s="114"/>
      <c r="AH283" s="148"/>
      <c r="AI283" s="148"/>
      <c r="AJ283" s="148"/>
      <c r="AK283" s="114">
        <v>43428</v>
      </c>
      <c r="AL283" s="148"/>
      <c r="AM283" s="148"/>
      <c r="AN283" s="148"/>
      <c r="AO283" s="148"/>
      <c r="AP283" s="148"/>
      <c r="AQ283" s="148"/>
      <c r="AR283" s="148"/>
      <c r="AS283" s="148"/>
      <c r="AT283" s="148" t="s">
        <v>211</v>
      </c>
      <c r="AU283" s="148">
        <v>2016</v>
      </c>
      <c r="AV283" s="148" t="s">
        <v>717</v>
      </c>
      <c r="AW283" s="148" t="s">
        <v>2725</v>
      </c>
      <c r="AX283" s="148"/>
      <c r="AY283" s="148"/>
      <c r="AZ283" s="168"/>
      <c r="BA283" s="148"/>
      <c r="BB283" s="22" t="str">
        <f t="shared" si="86"/>
        <v xml:space="preserve">Bác sĩ Y đa khoa/ Định hướng chuyên khoa Tai Mũi Họng </v>
      </c>
      <c r="BC283" s="22" t="str">
        <f t="shared" si="87"/>
        <v>BS.ĐH</v>
      </c>
      <c r="BD283" s="22" t="s">
        <v>141</v>
      </c>
      <c r="BE283" s="148"/>
      <c r="BF283" s="148"/>
      <c r="BG283" s="148"/>
      <c r="BH283" s="148"/>
      <c r="BI283" s="148"/>
      <c r="BJ283" s="148"/>
      <c r="BK283" s="148"/>
      <c r="BL283" s="148"/>
      <c r="BM283" s="148"/>
      <c r="BN283" s="148"/>
      <c r="BO283" s="169"/>
      <c r="BP283" s="3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c r="FS283"/>
      <c r="FT283"/>
      <c r="FU283"/>
      <c r="FV283"/>
      <c r="FW283"/>
      <c r="FX283"/>
      <c r="FY283"/>
      <c r="FZ283"/>
      <c r="GA283"/>
      <c r="GB283"/>
      <c r="GC283"/>
      <c r="GD283"/>
      <c r="GE283"/>
      <c r="GF283"/>
      <c r="GG283"/>
      <c r="GH283"/>
      <c r="GI283"/>
      <c r="GJ283"/>
      <c r="GK283"/>
      <c r="GL283"/>
      <c r="GM283"/>
      <c r="GN283"/>
      <c r="GO283"/>
      <c r="GP283"/>
      <c r="GQ283"/>
      <c r="GR283"/>
      <c r="GS283"/>
      <c r="GT283"/>
      <c r="GU283"/>
      <c r="GV283"/>
      <c r="GW283"/>
      <c r="GX283"/>
      <c r="GY283"/>
      <c r="GZ283"/>
      <c r="HA283"/>
      <c r="HB283"/>
      <c r="HC283"/>
      <c r="HD283"/>
      <c r="HE283"/>
      <c r="HF283"/>
      <c r="HG283"/>
      <c r="HH283"/>
      <c r="HI283"/>
      <c r="HJ283"/>
      <c r="HK283"/>
      <c r="HL283"/>
      <c r="HM283"/>
      <c r="HN283"/>
      <c r="HO283"/>
      <c r="HP283"/>
      <c r="HQ283"/>
      <c r="HR283"/>
      <c r="HS283"/>
      <c r="HT283"/>
      <c r="HU283"/>
      <c r="HV283"/>
      <c r="HW283"/>
      <c r="HX283"/>
      <c r="HY283"/>
      <c r="HZ283"/>
      <c r="IA283"/>
      <c r="IB283"/>
      <c r="IC283"/>
      <c r="ID283"/>
      <c r="IE283"/>
      <c r="IF283"/>
      <c r="IG283"/>
      <c r="IH283"/>
      <c r="II283"/>
      <c r="IJ283"/>
      <c r="IK283"/>
      <c r="IL283"/>
      <c r="IM283"/>
      <c r="IN283"/>
    </row>
    <row r="284" spans="1:248" s="164" customFormat="1" ht="29.25" customHeight="1">
      <c r="A284" s="14">
        <f t="shared" si="85"/>
        <v>281</v>
      </c>
      <c r="B284" s="16">
        <v>18</v>
      </c>
      <c r="C284" s="175" t="s">
        <v>2726</v>
      </c>
      <c r="D284" s="16">
        <v>23</v>
      </c>
      <c r="E284" s="16">
        <v>11</v>
      </c>
      <c r="F284" s="16">
        <v>1989</v>
      </c>
      <c r="G284" s="16">
        <f t="shared" si="89"/>
        <v>29</v>
      </c>
      <c r="H284" s="22">
        <v>0</v>
      </c>
      <c r="I284" s="40" t="s">
        <v>2727</v>
      </c>
      <c r="J284" s="40" t="s">
        <v>2728</v>
      </c>
      <c r="K284" s="16">
        <v>12</v>
      </c>
      <c r="L284" s="16">
        <v>7</v>
      </c>
      <c r="M284" s="16">
        <v>2018</v>
      </c>
      <c r="N284" s="22" t="s">
        <v>70</v>
      </c>
      <c r="O284" s="22" t="s">
        <v>2729</v>
      </c>
      <c r="P284" s="22" t="str">
        <f>N284</f>
        <v>Tp.HCM</v>
      </c>
      <c r="Q284" s="152" t="s">
        <v>2590</v>
      </c>
      <c r="R284" s="22" t="s">
        <v>261</v>
      </c>
      <c r="S284" s="22" t="s">
        <v>151</v>
      </c>
      <c r="T284" s="148" t="s">
        <v>168</v>
      </c>
      <c r="U284" s="148"/>
      <c r="V284" s="114">
        <v>43376</v>
      </c>
      <c r="W284" s="165" t="s">
        <v>344</v>
      </c>
      <c r="X284" s="90"/>
      <c r="Y284" s="44"/>
      <c r="Z284" s="166"/>
      <c r="AA284" s="44"/>
      <c r="AB284" s="166"/>
      <c r="AC284" s="167"/>
      <c r="AD284" s="167"/>
      <c r="AE284" s="90"/>
      <c r="AF284" s="114"/>
      <c r="AG284" s="114"/>
      <c r="AH284" s="148"/>
      <c r="AI284" s="148"/>
      <c r="AJ284" s="148"/>
      <c r="AK284" s="114"/>
      <c r="AL284" s="148"/>
      <c r="AM284" s="148"/>
      <c r="AN284" s="148"/>
      <c r="AO284" s="148"/>
      <c r="AP284" s="148"/>
      <c r="AQ284" s="148"/>
      <c r="AR284" s="148"/>
      <c r="AS284" s="148"/>
      <c r="AT284" s="148" t="s">
        <v>239</v>
      </c>
      <c r="AU284" s="148">
        <v>2013</v>
      </c>
      <c r="AV284" s="148" t="s">
        <v>2730</v>
      </c>
      <c r="AW284" s="148" t="s">
        <v>2719</v>
      </c>
      <c r="AX284" s="148"/>
      <c r="AY284" s="148"/>
      <c r="AZ284" s="168"/>
      <c r="BA284" s="148"/>
      <c r="BB284" s="22" t="str">
        <f t="shared" si="86"/>
        <v xml:space="preserve">Bác sĩ Y đa khoa </v>
      </c>
      <c r="BC284" s="22" t="str">
        <f t="shared" si="87"/>
        <v>BS.ĐH</v>
      </c>
      <c r="BD284" s="22" t="s">
        <v>141</v>
      </c>
      <c r="BE284" s="148"/>
      <c r="BF284" s="148"/>
      <c r="BG284" s="148"/>
      <c r="BH284" s="148"/>
      <c r="BI284" s="148"/>
      <c r="BJ284" s="148"/>
      <c r="BK284" s="148"/>
      <c r="BL284" s="148"/>
      <c r="BM284" s="148"/>
      <c r="BN284" s="148"/>
      <c r="BO284" s="169"/>
      <c r="BP284" s="33"/>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c r="EZ284"/>
      <c r="FA284"/>
      <c r="FB284"/>
      <c r="FC284"/>
      <c r="FD284"/>
      <c r="FE284"/>
      <c r="FF284"/>
      <c r="FG284"/>
      <c r="FH284"/>
      <c r="FI284"/>
      <c r="FJ284"/>
      <c r="FK284"/>
      <c r="FL284"/>
      <c r="FM284"/>
      <c r="FN284"/>
      <c r="FO284"/>
      <c r="FP284"/>
      <c r="FQ284"/>
      <c r="FR284"/>
      <c r="FS284"/>
      <c r="FT284"/>
      <c r="FU284"/>
      <c r="FV284"/>
      <c r="FW284"/>
      <c r="FX284"/>
      <c r="FY284"/>
      <c r="FZ284"/>
      <c r="GA284"/>
      <c r="GB284"/>
      <c r="GC284"/>
      <c r="GD284"/>
      <c r="GE284"/>
      <c r="GF284"/>
      <c r="GG284"/>
      <c r="GH284"/>
      <c r="GI284"/>
      <c r="GJ284"/>
      <c r="GK284"/>
      <c r="GL284"/>
      <c r="GM284"/>
      <c r="GN284"/>
      <c r="GO284"/>
      <c r="GP284"/>
      <c r="GQ284"/>
      <c r="GR284"/>
      <c r="GS284"/>
      <c r="GT284"/>
      <c r="GU284"/>
      <c r="GV284"/>
      <c r="GW284"/>
      <c r="GX284"/>
      <c r="GY284"/>
      <c r="GZ284"/>
      <c r="HA284"/>
      <c r="HB284"/>
      <c r="HC284"/>
      <c r="HD284"/>
      <c r="HE284"/>
      <c r="HF284"/>
      <c r="HG284"/>
      <c r="HH284"/>
      <c r="HI284"/>
      <c r="HJ284"/>
      <c r="HK284"/>
      <c r="HL284"/>
      <c r="HM284"/>
      <c r="HN284"/>
      <c r="HO284"/>
      <c r="HP284"/>
      <c r="HQ284"/>
      <c r="HR284"/>
      <c r="HS284"/>
      <c r="HT284"/>
      <c r="HU284"/>
      <c r="HV284"/>
      <c r="HW284"/>
      <c r="HX284"/>
      <c r="HY284"/>
      <c r="HZ284"/>
      <c r="IA284"/>
      <c r="IB284"/>
      <c r="IC284"/>
      <c r="ID284"/>
      <c r="IE284"/>
      <c r="IF284"/>
      <c r="IG284"/>
      <c r="IH284"/>
      <c r="II284"/>
      <c r="IJ284"/>
      <c r="IK284"/>
      <c r="IL284"/>
      <c r="IM284"/>
      <c r="IN284"/>
    </row>
    <row r="285" spans="1:248" s="85" customFormat="1" ht="25.5">
      <c r="A285" s="14">
        <f t="shared" si="85"/>
        <v>282</v>
      </c>
      <c r="B285" s="16">
        <v>19</v>
      </c>
      <c r="C285" s="206" t="s">
        <v>2731</v>
      </c>
      <c r="D285" s="14">
        <v>7</v>
      </c>
      <c r="E285" s="14">
        <v>12</v>
      </c>
      <c r="F285" s="14">
        <v>1992</v>
      </c>
      <c r="G285" s="16">
        <f t="shared" si="89"/>
        <v>26</v>
      </c>
      <c r="H285" s="16">
        <v>0</v>
      </c>
      <c r="I285" s="17" t="s">
        <v>2732</v>
      </c>
      <c r="J285" s="17" t="s">
        <v>2733</v>
      </c>
      <c r="K285" s="14">
        <v>24</v>
      </c>
      <c r="L285" s="14">
        <v>10</v>
      </c>
      <c r="M285" s="14">
        <v>2011</v>
      </c>
      <c r="N285" s="14" t="s">
        <v>70</v>
      </c>
      <c r="O285" s="14" t="s">
        <v>2734</v>
      </c>
      <c r="P285" s="14" t="s">
        <v>70</v>
      </c>
      <c r="Q285" s="150" t="s">
        <v>2590</v>
      </c>
      <c r="R285" s="28" t="s">
        <v>291</v>
      </c>
      <c r="S285" s="14" t="s">
        <v>1757</v>
      </c>
      <c r="T285" s="14" t="s">
        <v>293</v>
      </c>
      <c r="U285" s="14">
        <v>168</v>
      </c>
      <c r="V285" s="25" t="s">
        <v>512</v>
      </c>
      <c r="W285" s="14" t="s">
        <v>77</v>
      </c>
      <c r="X285" s="20" t="e">
        <f>SUM(#REF!)</f>
        <v>#REF!</v>
      </c>
      <c r="Y285" s="37" t="e">
        <f>#REF!-X285</f>
        <v>#REF!</v>
      </c>
      <c r="Z285" s="37"/>
      <c r="AA285" s="37" t="e">
        <f t="shared" ref="AA285" si="92">Y285-Z285-AB285-AC285-AD285</f>
        <v>#REF!</v>
      </c>
      <c r="AB285" s="37"/>
      <c r="AC285" s="37"/>
      <c r="AD285" s="37"/>
      <c r="AE285" s="20" t="e">
        <f t="shared" ref="AE285" si="93">X285+Y285</f>
        <v>#REF!</v>
      </c>
      <c r="AF285" s="19" t="s">
        <v>281</v>
      </c>
      <c r="AG285" s="25" t="s">
        <v>513</v>
      </c>
      <c r="AH285" s="19" t="e">
        <f>AG285+365</f>
        <v>#VALUE!</v>
      </c>
      <c r="AI285" s="19">
        <v>42370</v>
      </c>
      <c r="AJ285" s="19"/>
      <c r="AK285" s="19">
        <v>43101</v>
      </c>
      <c r="AL285" s="19" t="s">
        <v>78</v>
      </c>
      <c r="AM285" s="19"/>
      <c r="AN285" s="17" t="s">
        <v>2735</v>
      </c>
      <c r="AO285" s="19">
        <v>41852</v>
      </c>
      <c r="AP285" s="14" t="s">
        <v>80</v>
      </c>
      <c r="AQ285" s="19">
        <v>42036</v>
      </c>
      <c r="AR285" s="14"/>
      <c r="AS285" s="17"/>
      <c r="AT285" s="18" t="s">
        <v>239</v>
      </c>
      <c r="AU285" s="18">
        <v>2018</v>
      </c>
      <c r="AV285" s="18" t="s">
        <v>295</v>
      </c>
      <c r="AW285" s="28" t="s">
        <v>2736</v>
      </c>
      <c r="AX285" s="28"/>
      <c r="AY285" s="28" t="s">
        <v>104</v>
      </c>
      <c r="AZ285" s="18">
        <v>2013</v>
      </c>
      <c r="BA285" s="18" t="s">
        <v>2737</v>
      </c>
      <c r="BB285" s="22" t="str">
        <f t="shared" si="86"/>
        <v>Cao đẳng điều dưỡng</v>
      </c>
      <c r="BC285" s="22" t="str">
        <f t="shared" si="87"/>
        <v>CĐ</v>
      </c>
      <c r="BD285" s="22" t="s">
        <v>297</v>
      </c>
      <c r="BE285" s="18" t="s">
        <v>2738</v>
      </c>
      <c r="BF285" s="19">
        <v>42306</v>
      </c>
      <c r="BG285" s="18" t="s">
        <v>84</v>
      </c>
      <c r="BH285" s="18" t="s">
        <v>85</v>
      </c>
      <c r="BI285" s="18" t="s">
        <v>289</v>
      </c>
      <c r="BJ285" s="14"/>
      <c r="BK285" s="14"/>
      <c r="BL285" s="14"/>
      <c r="BM285" s="14" t="s">
        <v>1210</v>
      </c>
      <c r="BN285" s="22" t="s">
        <v>763</v>
      </c>
      <c r="BO285" s="23"/>
      <c r="BP285" s="84"/>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c r="EZ285"/>
      <c r="FA285"/>
      <c r="FB285"/>
      <c r="FC285"/>
      <c r="FD285"/>
      <c r="FE285"/>
      <c r="FF285"/>
      <c r="FG285"/>
      <c r="FH285"/>
      <c r="FI285"/>
      <c r="FJ285"/>
      <c r="FK285"/>
      <c r="FL285"/>
      <c r="FM285"/>
      <c r="FN285"/>
      <c r="FO285"/>
      <c r="FP285"/>
      <c r="FQ285"/>
      <c r="FR285"/>
      <c r="FS285"/>
      <c r="FT285"/>
      <c r="FU285"/>
      <c r="FV285"/>
      <c r="FW285"/>
      <c r="FX285"/>
      <c r="FY285"/>
      <c r="FZ285"/>
      <c r="GA285"/>
      <c r="GB285"/>
      <c r="GC285"/>
      <c r="GD285"/>
      <c r="GE285"/>
      <c r="GF285"/>
      <c r="GG285"/>
      <c r="GH285"/>
      <c r="GI285"/>
      <c r="GJ285"/>
      <c r="GK285"/>
      <c r="GL285"/>
      <c r="GM285"/>
      <c r="GN285"/>
      <c r="GO285"/>
      <c r="GP285"/>
      <c r="GQ285"/>
      <c r="GR285"/>
      <c r="GS285"/>
      <c r="GT285"/>
      <c r="GU285"/>
      <c r="GV285"/>
      <c r="GW285"/>
      <c r="GX285"/>
      <c r="GY285"/>
      <c r="GZ285"/>
      <c r="HA285"/>
      <c r="HB285"/>
      <c r="HC285"/>
      <c r="HD285"/>
      <c r="HE285"/>
      <c r="HF285"/>
      <c r="HG285"/>
      <c r="HH285"/>
      <c r="HI285"/>
      <c r="HJ285"/>
      <c r="HK285"/>
      <c r="HL285"/>
      <c r="HM285"/>
      <c r="HN285"/>
      <c r="HO285"/>
      <c r="HP285"/>
      <c r="HQ285"/>
      <c r="HR285"/>
      <c r="HS285"/>
      <c r="HT285"/>
      <c r="HU285"/>
      <c r="HV285"/>
      <c r="HW285"/>
      <c r="HX285"/>
      <c r="HY285"/>
      <c r="HZ285"/>
      <c r="IA285"/>
      <c r="IB285"/>
      <c r="IC285"/>
      <c r="ID285"/>
      <c r="IE285"/>
      <c r="IF285"/>
      <c r="IG285"/>
      <c r="IH285"/>
      <c r="II285"/>
      <c r="IJ285"/>
      <c r="IK285"/>
      <c r="IL285"/>
      <c r="IM285"/>
      <c r="IN285"/>
    </row>
    <row r="286" spans="1:248" s="171" customFormat="1" ht="30" customHeight="1">
      <c r="A286" s="14">
        <f t="shared" si="85"/>
        <v>283</v>
      </c>
      <c r="B286" s="14">
        <v>1</v>
      </c>
      <c r="C286" s="206" t="s">
        <v>2741</v>
      </c>
      <c r="D286" s="14">
        <v>6</v>
      </c>
      <c r="E286" s="14">
        <v>12</v>
      </c>
      <c r="F286" s="14">
        <v>1975</v>
      </c>
      <c r="G286" s="16">
        <f t="shared" si="89"/>
        <v>43</v>
      </c>
      <c r="H286" s="16">
        <v>1</v>
      </c>
      <c r="I286" s="17" t="s">
        <v>2742</v>
      </c>
      <c r="J286" s="17" t="s">
        <v>2743</v>
      </c>
      <c r="K286" s="14">
        <v>7</v>
      </c>
      <c r="L286" s="14">
        <v>1</v>
      </c>
      <c r="M286" s="14">
        <v>2010</v>
      </c>
      <c r="N286" s="14" t="s">
        <v>311</v>
      </c>
      <c r="O286" s="14" t="s">
        <v>2744</v>
      </c>
      <c r="P286" s="14" t="s">
        <v>70</v>
      </c>
      <c r="Q286" s="251" t="s">
        <v>2745</v>
      </c>
      <c r="R286" s="14" t="s">
        <v>2746</v>
      </c>
      <c r="S286" s="14" t="s">
        <v>130</v>
      </c>
      <c r="T286" s="14" t="s">
        <v>97</v>
      </c>
      <c r="U286" s="14">
        <v>35</v>
      </c>
      <c r="V286" s="25" t="s">
        <v>2747</v>
      </c>
      <c r="W286" s="14" t="s">
        <v>238</v>
      </c>
      <c r="X286" s="20" t="e">
        <f>SUM(#REF!)</f>
        <v>#REF!</v>
      </c>
      <c r="Y286" s="37" t="e">
        <f>#REF!-X286</f>
        <v>#REF!</v>
      </c>
      <c r="Z286" s="37">
        <v>3000000</v>
      </c>
      <c r="AA286" s="37" t="e">
        <f t="shared" ref="AA286:AA294" si="94">Y286-Z286-AB286-AC286-AD286</f>
        <v>#REF!</v>
      </c>
      <c r="AB286" s="37">
        <v>3000000</v>
      </c>
      <c r="AC286" s="37">
        <v>3000000</v>
      </c>
      <c r="AD286" s="37">
        <v>730000</v>
      </c>
      <c r="AE286" s="20" t="e">
        <f t="shared" ref="AE286:AE294" si="95">X286+Y286</f>
        <v>#REF!</v>
      </c>
      <c r="AF286" s="19">
        <v>41761</v>
      </c>
      <c r="AG286" s="37"/>
      <c r="AH286" s="19"/>
      <c r="AI286" s="19"/>
      <c r="AJ286" s="19"/>
      <c r="AK286" s="19">
        <v>43129</v>
      </c>
      <c r="AL286" s="25">
        <v>43496</v>
      </c>
      <c r="AM286" s="19"/>
      <c r="AN286" s="14"/>
      <c r="AO286" s="19">
        <v>43132</v>
      </c>
      <c r="AP286" s="14"/>
      <c r="AQ286" s="19">
        <v>43132</v>
      </c>
      <c r="AR286" s="14"/>
      <c r="AS286" s="17"/>
      <c r="AT286" s="18" t="s">
        <v>101</v>
      </c>
      <c r="AU286" s="18">
        <v>2009</v>
      </c>
      <c r="AV286" s="18" t="s">
        <v>1498</v>
      </c>
      <c r="AW286" s="28" t="s">
        <v>2748</v>
      </c>
      <c r="AX286" s="28" t="s">
        <v>104</v>
      </c>
      <c r="AY286" s="28"/>
      <c r="AZ286" s="18" t="s">
        <v>2288</v>
      </c>
      <c r="BA286" s="18" t="s">
        <v>547</v>
      </c>
      <c r="BB286" s="22" t="str">
        <f t="shared" si="86"/>
        <v>Bác sĩ chuyên khoa cấp II - Nhãn khoa</v>
      </c>
      <c r="BC286" s="22" t="str">
        <f t="shared" si="87"/>
        <v>CKII</v>
      </c>
      <c r="BD286" s="18" t="s">
        <v>107</v>
      </c>
      <c r="BE286" s="27" t="s">
        <v>2749</v>
      </c>
      <c r="BF286" s="27" t="s">
        <v>549</v>
      </c>
      <c r="BG286" s="18" t="s">
        <v>84</v>
      </c>
      <c r="BH286" s="18" t="s">
        <v>160</v>
      </c>
      <c r="BI286" s="18" t="s">
        <v>2750</v>
      </c>
      <c r="BJ286" s="14"/>
      <c r="BK286" s="14" t="s">
        <v>88</v>
      </c>
      <c r="BL286" s="14"/>
      <c r="BM286" s="14"/>
      <c r="BN286" s="22" t="s">
        <v>763</v>
      </c>
      <c r="BO286" s="23"/>
      <c r="BP286" s="30" t="s">
        <v>145</v>
      </c>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c r="FP286"/>
      <c r="FQ286"/>
      <c r="FR286"/>
      <c r="FS286"/>
      <c r="FT286"/>
      <c r="FU286"/>
      <c r="FV286"/>
      <c r="FW286"/>
      <c r="FX286"/>
      <c r="FY286"/>
      <c r="FZ286"/>
      <c r="GA286"/>
      <c r="GB286"/>
      <c r="GC286"/>
      <c r="GD286"/>
      <c r="GE286"/>
      <c r="GF286"/>
      <c r="GG286"/>
      <c r="GH286"/>
      <c r="GI286"/>
      <c r="GJ286"/>
      <c r="GK286"/>
      <c r="GL286"/>
      <c r="GM286"/>
      <c r="GN286"/>
      <c r="GO286"/>
      <c r="GP286"/>
      <c r="GQ286"/>
      <c r="GR286"/>
      <c r="GS286"/>
      <c r="GT286"/>
      <c r="GU286"/>
      <c r="GV286"/>
      <c r="GW286"/>
      <c r="GX286"/>
      <c r="GY286"/>
      <c r="GZ286"/>
      <c r="HA286"/>
      <c r="HB286"/>
      <c r="HC286"/>
      <c r="HD286"/>
      <c r="HE286"/>
      <c r="HF286"/>
      <c r="HG286"/>
      <c r="HH286"/>
      <c r="HI286"/>
      <c r="HJ286"/>
      <c r="HK286"/>
      <c r="HL286"/>
      <c r="HM286"/>
      <c r="HN286"/>
      <c r="HO286"/>
      <c r="HP286"/>
      <c r="HQ286"/>
      <c r="HR286"/>
      <c r="HS286"/>
      <c r="HT286"/>
      <c r="HU286"/>
      <c r="HV286"/>
      <c r="HW286"/>
      <c r="HX286"/>
      <c r="HY286"/>
      <c r="HZ286"/>
      <c r="IA286"/>
      <c r="IB286"/>
      <c r="IC286"/>
      <c r="ID286"/>
      <c r="IE286"/>
      <c r="IF286"/>
      <c r="IG286"/>
      <c r="IH286"/>
      <c r="II286"/>
      <c r="IJ286"/>
      <c r="IK286"/>
      <c r="IL286"/>
      <c r="IM286"/>
      <c r="IN286"/>
    </row>
    <row r="287" spans="1:248" s="38" customFormat="1" ht="25.5">
      <c r="A287" s="14">
        <f t="shared" si="85"/>
        <v>284</v>
      </c>
      <c r="B287" s="16">
        <v>2</v>
      </c>
      <c r="C287" s="136" t="s">
        <v>2751</v>
      </c>
      <c r="D287" s="16">
        <v>14</v>
      </c>
      <c r="E287" s="16">
        <v>10</v>
      </c>
      <c r="F287" s="16">
        <v>1988</v>
      </c>
      <c r="G287" s="16">
        <f t="shared" ref="G287:G296" si="96">$G$2-F287</f>
        <v>30</v>
      </c>
      <c r="H287" s="16">
        <v>1</v>
      </c>
      <c r="I287" s="32" t="s">
        <v>2752</v>
      </c>
      <c r="J287" s="32" t="s">
        <v>2753</v>
      </c>
      <c r="K287" s="16">
        <v>19</v>
      </c>
      <c r="L287" s="16">
        <v>3</v>
      </c>
      <c r="M287" s="16">
        <v>2004</v>
      </c>
      <c r="N287" s="16" t="s">
        <v>70</v>
      </c>
      <c r="O287" s="16" t="s">
        <v>2754</v>
      </c>
      <c r="P287" s="16" t="s">
        <v>70</v>
      </c>
      <c r="Q287" s="150" t="s">
        <v>2745</v>
      </c>
      <c r="R287" s="33" t="s">
        <v>2652</v>
      </c>
      <c r="S287" s="16" t="s">
        <v>151</v>
      </c>
      <c r="T287" s="16" t="s">
        <v>168</v>
      </c>
      <c r="U287" s="16" t="s">
        <v>2755</v>
      </c>
      <c r="V287" s="29" t="s">
        <v>520</v>
      </c>
      <c r="W287" s="16" t="s">
        <v>77</v>
      </c>
      <c r="X287" s="20" t="e">
        <f>SUM(#REF!)</f>
        <v>#REF!</v>
      </c>
      <c r="Y287" s="21" t="e">
        <f>#REF!-X287</f>
        <v>#REF!</v>
      </c>
      <c r="Z287" s="21">
        <v>1500000</v>
      </c>
      <c r="AA287" s="21" t="e">
        <f t="shared" si="94"/>
        <v>#REF!</v>
      </c>
      <c r="AB287" s="21">
        <v>1500000</v>
      </c>
      <c r="AC287" s="21">
        <v>1500000</v>
      </c>
      <c r="AD287" s="21">
        <v>730000</v>
      </c>
      <c r="AE287" s="20" t="e">
        <f t="shared" si="95"/>
        <v>#REF!</v>
      </c>
      <c r="AF287" s="29" t="s">
        <v>520</v>
      </c>
      <c r="AG287" s="29"/>
      <c r="AH287" s="29">
        <v>42151</v>
      </c>
      <c r="AI287" s="29">
        <v>42370</v>
      </c>
      <c r="AJ287" s="29"/>
      <c r="AK287" s="29">
        <v>43101</v>
      </c>
      <c r="AL287" s="29" t="s">
        <v>78</v>
      </c>
      <c r="AM287" s="29"/>
      <c r="AN287" s="32" t="s">
        <v>2756</v>
      </c>
      <c r="AO287" s="29">
        <v>41852</v>
      </c>
      <c r="AP287" s="16" t="s">
        <v>80</v>
      </c>
      <c r="AQ287" s="29">
        <v>42095</v>
      </c>
      <c r="AR287" s="16"/>
      <c r="AS287" s="32"/>
      <c r="AT287" s="22" t="s">
        <v>211</v>
      </c>
      <c r="AU287" s="22">
        <v>2012</v>
      </c>
      <c r="AV287" s="22" t="s">
        <v>1498</v>
      </c>
      <c r="AW287" s="33" t="s">
        <v>2757</v>
      </c>
      <c r="AX287" s="33"/>
      <c r="AY287" s="33" t="s">
        <v>138</v>
      </c>
      <c r="AZ287" s="22"/>
      <c r="BA287" s="22"/>
      <c r="BB287" s="22" t="str">
        <f t="shared" si="86"/>
        <v>Bác sĩ chuyên khoa Mắt</v>
      </c>
      <c r="BC287" s="22" t="str">
        <f t="shared" si="87"/>
        <v>BS.ĐH</v>
      </c>
      <c r="BD287" s="22" t="s">
        <v>141</v>
      </c>
      <c r="BE287" s="22" t="s">
        <v>2758</v>
      </c>
      <c r="BF287" s="34">
        <v>42573</v>
      </c>
      <c r="BG287" s="22" t="s">
        <v>84</v>
      </c>
      <c r="BH287" s="22" t="s">
        <v>85</v>
      </c>
      <c r="BI287" s="22" t="s">
        <v>2750</v>
      </c>
      <c r="BJ287" s="16"/>
      <c r="BK287" s="16"/>
      <c r="BL287" s="16"/>
      <c r="BM287" s="16"/>
      <c r="BN287" s="22" t="s">
        <v>191</v>
      </c>
      <c r="BO287" s="36"/>
      <c r="BP287" s="30" t="s">
        <v>145</v>
      </c>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c r="FP287"/>
      <c r="FQ287"/>
      <c r="FR287"/>
      <c r="FS287"/>
      <c r="FT287"/>
      <c r="FU287"/>
      <c r="FV287"/>
      <c r="FW287"/>
      <c r="FX287"/>
      <c r="FY287"/>
      <c r="FZ287"/>
      <c r="GA287"/>
      <c r="GB287"/>
      <c r="GC287"/>
      <c r="GD287"/>
      <c r="GE287"/>
      <c r="GF287"/>
      <c r="GG287"/>
      <c r="GH287"/>
      <c r="GI287"/>
      <c r="GJ287"/>
      <c r="GK287"/>
      <c r="GL287"/>
      <c r="GM287"/>
      <c r="GN287"/>
      <c r="GO287"/>
      <c r="GP287"/>
      <c r="GQ287"/>
      <c r="GR287"/>
      <c r="GS287"/>
      <c r="GT287"/>
      <c r="GU287"/>
      <c r="GV287"/>
      <c r="GW287"/>
      <c r="GX287"/>
      <c r="GY287"/>
      <c r="GZ287"/>
      <c r="HA287"/>
      <c r="HB287"/>
      <c r="HC287"/>
      <c r="HD287"/>
      <c r="HE287"/>
      <c r="HF287"/>
      <c r="HG287"/>
      <c r="HH287"/>
      <c r="HI287"/>
      <c r="HJ287"/>
      <c r="HK287"/>
      <c r="HL287"/>
      <c r="HM287"/>
      <c r="HN287"/>
      <c r="HO287"/>
      <c r="HP287"/>
      <c r="HQ287"/>
      <c r="HR287"/>
      <c r="HS287"/>
      <c r="HT287"/>
      <c r="HU287"/>
      <c r="HV287"/>
      <c r="HW287"/>
      <c r="HX287"/>
      <c r="HY287"/>
      <c r="HZ287"/>
      <c r="IA287"/>
      <c r="IB287"/>
      <c r="IC287"/>
      <c r="ID287"/>
      <c r="IE287"/>
      <c r="IF287"/>
      <c r="IG287"/>
      <c r="IH287"/>
      <c r="II287"/>
      <c r="IJ287"/>
      <c r="IK287"/>
      <c r="IL287"/>
      <c r="IM287"/>
      <c r="IN287"/>
    </row>
    <row r="288" spans="1:248" s="38" customFormat="1" ht="28.5" customHeight="1">
      <c r="A288" s="14">
        <f t="shared" si="85"/>
        <v>285</v>
      </c>
      <c r="B288" s="16">
        <v>3</v>
      </c>
      <c r="C288" s="175" t="s">
        <v>2759</v>
      </c>
      <c r="D288" s="16">
        <v>24</v>
      </c>
      <c r="E288" s="16">
        <v>8</v>
      </c>
      <c r="F288" s="16">
        <v>1984</v>
      </c>
      <c r="G288" s="16">
        <f t="shared" si="96"/>
        <v>34</v>
      </c>
      <c r="H288" s="16">
        <v>0</v>
      </c>
      <c r="I288" s="40" t="s">
        <v>2760</v>
      </c>
      <c r="J288" s="40" t="s">
        <v>2761</v>
      </c>
      <c r="K288" s="16">
        <v>8</v>
      </c>
      <c r="L288" s="16">
        <v>1</v>
      </c>
      <c r="M288" s="16">
        <v>2007</v>
      </c>
      <c r="N288" s="22" t="s">
        <v>624</v>
      </c>
      <c r="O288" s="22" t="s">
        <v>2762</v>
      </c>
      <c r="P288" s="22" t="s">
        <v>624</v>
      </c>
      <c r="Q288" s="150" t="s">
        <v>2745</v>
      </c>
      <c r="R288" s="33" t="s">
        <v>2763</v>
      </c>
      <c r="S288" s="16" t="s">
        <v>151</v>
      </c>
      <c r="T288" s="22" t="s">
        <v>152</v>
      </c>
      <c r="U288" s="16" t="s">
        <v>2764</v>
      </c>
      <c r="V288" s="29">
        <v>42982</v>
      </c>
      <c r="W288" s="16" t="s">
        <v>238</v>
      </c>
      <c r="X288" s="20" t="e">
        <f>SUM(#REF!)</f>
        <v>#REF!</v>
      </c>
      <c r="Y288" s="21" t="e">
        <f>#REF!-X288</f>
        <v>#REF!</v>
      </c>
      <c r="Z288" s="21">
        <v>1600000</v>
      </c>
      <c r="AA288" s="21" t="e">
        <f t="shared" si="94"/>
        <v>#REF!</v>
      </c>
      <c r="AB288" s="21">
        <v>1600000</v>
      </c>
      <c r="AC288" s="21">
        <v>1600000</v>
      </c>
      <c r="AD288" s="21">
        <v>730000</v>
      </c>
      <c r="AE288" s="20" t="e">
        <f t="shared" si="95"/>
        <v>#REF!</v>
      </c>
      <c r="AF288" s="29">
        <v>42982</v>
      </c>
      <c r="AG288" s="29"/>
      <c r="AH288" s="29"/>
      <c r="AI288" s="29"/>
      <c r="AJ288" s="29">
        <v>43043</v>
      </c>
      <c r="AK288" s="29">
        <v>43434</v>
      </c>
      <c r="AL288" s="29"/>
      <c r="AM288" s="29"/>
      <c r="AN288" s="32"/>
      <c r="AO288" s="29">
        <v>43040</v>
      </c>
      <c r="AP288" s="16"/>
      <c r="AQ288" s="29">
        <v>43040</v>
      </c>
      <c r="AR288" s="16"/>
      <c r="AS288" s="32"/>
      <c r="AT288" s="22" t="s">
        <v>101</v>
      </c>
      <c r="AU288" s="22">
        <v>2014</v>
      </c>
      <c r="AV288" s="22" t="s">
        <v>531</v>
      </c>
      <c r="AW288" s="22" t="s">
        <v>2765</v>
      </c>
      <c r="AX288" s="22" t="s">
        <v>2766</v>
      </c>
      <c r="AY288" s="22"/>
      <c r="AZ288" s="22" t="s">
        <v>2767</v>
      </c>
      <c r="BA288" s="22" t="s">
        <v>2768</v>
      </c>
      <c r="BB288" s="22" t="str">
        <f t="shared" si="86"/>
        <v>Bác sĩ chuyên khoa cấp I - Nhãn khoa</v>
      </c>
      <c r="BC288" s="22" t="str">
        <f t="shared" si="87"/>
        <v>CKI</v>
      </c>
      <c r="BD288" s="22" t="s">
        <v>158</v>
      </c>
      <c r="BE288" s="35" t="s">
        <v>2769</v>
      </c>
      <c r="BF288" s="34">
        <v>41289</v>
      </c>
      <c r="BG288" s="22" t="s">
        <v>1600</v>
      </c>
      <c r="BH288" s="22" t="s">
        <v>160</v>
      </c>
      <c r="BI288" s="22" t="s">
        <v>2750</v>
      </c>
      <c r="BJ288" s="16"/>
      <c r="BK288" s="16"/>
      <c r="BL288" s="16"/>
      <c r="BM288" s="16"/>
      <c r="BN288" s="16" t="s">
        <v>316</v>
      </c>
      <c r="BO288" s="36" t="s">
        <v>216</v>
      </c>
      <c r="BP288" s="30" t="s">
        <v>145</v>
      </c>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c r="FS288"/>
      <c r="FT288"/>
      <c r="FU288"/>
      <c r="FV288"/>
      <c r="FW288"/>
      <c r="FX288"/>
      <c r="FY288"/>
      <c r="FZ288"/>
      <c r="GA288"/>
      <c r="GB288"/>
      <c r="GC288"/>
      <c r="GD288"/>
      <c r="GE288"/>
      <c r="GF288"/>
      <c r="GG288"/>
      <c r="GH288"/>
      <c r="GI288"/>
      <c r="GJ288"/>
      <c r="GK288"/>
      <c r="GL288"/>
      <c r="GM288"/>
      <c r="GN288"/>
      <c r="GO288"/>
      <c r="GP288"/>
      <c r="GQ288"/>
      <c r="GR288"/>
      <c r="GS288"/>
      <c r="GT288"/>
      <c r="GU288"/>
      <c r="GV288"/>
      <c r="GW288"/>
      <c r="GX288"/>
      <c r="GY288"/>
      <c r="GZ288"/>
      <c r="HA288"/>
      <c r="HB288"/>
      <c r="HC288"/>
      <c r="HD288"/>
      <c r="HE288"/>
      <c r="HF288"/>
      <c r="HG288"/>
      <c r="HH288"/>
      <c r="HI288"/>
      <c r="HJ288"/>
      <c r="HK288"/>
      <c r="HL288"/>
      <c r="HM288"/>
      <c r="HN288"/>
      <c r="HO288"/>
      <c r="HP288"/>
      <c r="HQ288"/>
      <c r="HR288"/>
      <c r="HS288"/>
      <c r="HT288"/>
      <c r="HU288"/>
      <c r="HV288"/>
      <c r="HW288"/>
      <c r="HX288"/>
      <c r="HY288"/>
      <c r="HZ288"/>
      <c r="IA288"/>
      <c r="IB288"/>
      <c r="IC288"/>
      <c r="ID288"/>
      <c r="IE288"/>
      <c r="IF288"/>
      <c r="IG288"/>
      <c r="IH288"/>
      <c r="II288"/>
      <c r="IJ288"/>
      <c r="IK288"/>
      <c r="IL288"/>
      <c r="IM288"/>
      <c r="IN288"/>
    </row>
    <row r="289" spans="1:248" s="38" customFormat="1" ht="28.5" customHeight="1">
      <c r="A289" s="14">
        <f t="shared" si="85"/>
        <v>286</v>
      </c>
      <c r="B289" s="16">
        <v>4</v>
      </c>
      <c r="C289" s="136" t="s">
        <v>2770</v>
      </c>
      <c r="D289" s="16">
        <v>14</v>
      </c>
      <c r="E289" s="16">
        <v>8</v>
      </c>
      <c r="F289" s="16">
        <v>1992</v>
      </c>
      <c r="G289" s="16">
        <f t="shared" si="96"/>
        <v>26</v>
      </c>
      <c r="H289" s="16">
        <v>1</v>
      </c>
      <c r="I289" s="32" t="s">
        <v>2771</v>
      </c>
      <c r="J289" s="32" t="s">
        <v>2772</v>
      </c>
      <c r="K289" s="16">
        <v>10</v>
      </c>
      <c r="L289" s="16">
        <v>10</v>
      </c>
      <c r="M289" s="16">
        <v>2007</v>
      </c>
      <c r="N289" s="16" t="s">
        <v>2773</v>
      </c>
      <c r="O289" s="16" t="s">
        <v>2774</v>
      </c>
      <c r="P289" s="16" t="s">
        <v>323</v>
      </c>
      <c r="Q289" s="150" t="s">
        <v>2745</v>
      </c>
      <c r="R289" s="52" t="s">
        <v>2775</v>
      </c>
      <c r="S289" s="22" t="s">
        <v>151</v>
      </c>
      <c r="T289" s="16" t="s">
        <v>168</v>
      </c>
      <c r="U289" s="16">
        <v>117</v>
      </c>
      <c r="V289" s="29">
        <v>43194</v>
      </c>
      <c r="W289" s="16" t="s">
        <v>238</v>
      </c>
      <c r="X289" s="20" t="e">
        <f>SUM(#REF!)</f>
        <v>#REF!</v>
      </c>
      <c r="Y289" s="21" t="e">
        <f>#REF!-X289</f>
        <v>#REF!</v>
      </c>
      <c r="Z289" s="21">
        <v>1500000</v>
      </c>
      <c r="AA289" s="21" t="e">
        <f t="shared" si="94"/>
        <v>#REF!</v>
      </c>
      <c r="AB289" s="21">
        <v>1500000</v>
      </c>
      <c r="AC289" s="21">
        <v>1500000</v>
      </c>
      <c r="AD289" s="21">
        <v>730000</v>
      </c>
      <c r="AE289" s="20" t="e">
        <f t="shared" si="95"/>
        <v>#REF!</v>
      </c>
      <c r="AF289" s="29">
        <v>43194</v>
      </c>
      <c r="AG289" s="29"/>
      <c r="AH289" s="29"/>
      <c r="AI289" s="29"/>
      <c r="AJ289" s="29"/>
      <c r="AK289" s="29">
        <v>43255</v>
      </c>
      <c r="AL289" s="29">
        <v>43616</v>
      </c>
      <c r="AM289" s="29"/>
      <c r="AN289" s="32"/>
      <c r="AO289" s="29">
        <v>43252</v>
      </c>
      <c r="AP289" s="16"/>
      <c r="AQ289" s="29">
        <v>43252</v>
      </c>
      <c r="AR289" s="16"/>
      <c r="AS289" s="32"/>
      <c r="AT289" s="22" t="s">
        <v>101</v>
      </c>
      <c r="AU289" s="22">
        <v>2017</v>
      </c>
      <c r="AV289" s="22" t="s">
        <v>2776</v>
      </c>
      <c r="AW289" s="22"/>
      <c r="AX289" s="22" t="s">
        <v>490</v>
      </c>
      <c r="AY289" s="22" t="s">
        <v>104</v>
      </c>
      <c r="AZ289" s="22"/>
      <c r="BA289" s="22"/>
      <c r="BB289" s="22" t="str">
        <f t="shared" si="86"/>
        <v>Bác sĩ Y đa khoa/Định hướng chuyên khoa Mắt</v>
      </c>
      <c r="BC289" s="22" t="str">
        <f t="shared" si="87"/>
        <v>BS.ĐH</v>
      </c>
      <c r="BD289" s="22" t="s">
        <v>141</v>
      </c>
      <c r="BE289" s="35"/>
      <c r="BF289" s="34"/>
      <c r="BG289" s="22"/>
      <c r="BH289" s="22"/>
      <c r="BI289" s="22"/>
      <c r="BJ289" s="16"/>
      <c r="BK289" s="16"/>
      <c r="BL289" s="16"/>
      <c r="BM289" s="16"/>
      <c r="BN289" s="16"/>
      <c r="BO289" s="36"/>
      <c r="BP289" s="33"/>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c r="GO289"/>
      <c r="GP289"/>
      <c r="GQ289"/>
      <c r="GR289"/>
      <c r="GS289"/>
      <c r="GT289"/>
      <c r="GU289"/>
      <c r="GV289"/>
      <c r="GW289"/>
      <c r="GX289"/>
      <c r="GY289"/>
      <c r="GZ289"/>
      <c r="HA289"/>
      <c r="HB289"/>
      <c r="HC289"/>
      <c r="HD289"/>
      <c r="HE289"/>
      <c r="HF289"/>
      <c r="HG289"/>
      <c r="HH289"/>
      <c r="HI289"/>
      <c r="HJ289"/>
      <c r="HK289"/>
      <c r="HL289"/>
      <c r="HM289"/>
      <c r="HN289"/>
      <c r="HO289"/>
      <c r="HP289"/>
      <c r="HQ289"/>
      <c r="HR289"/>
      <c r="HS289"/>
      <c r="HT289"/>
      <c r="HU289"/>
      <c r="HV289"/>
      <c r="HW289"/>
      <c r="HX289"/>
      <c r="HY289"/>
      <c r="HZ289"/>
      <c r="IA289"/>
      <c r="IB289"/>
      <c r="IC289"/>
      <c r="ID289"/>
      <c r="IE289"/>
      <c r="IF289"/>
      <c r="IG289"/>
      <c r="IH289"/>
      <c r="II289"/>
      <c r="IJ289"/>
      <c r="IK289"/>
      <c r="IL289"/>
      <c r="IM289"/>
      <c r="IN289"/>
    </row>
    <row r="290" spans="1:248" s="38" customFormat="1" ht="30.75" customHeight="1">
      <c r="A290" s="14">
        <f t="shared" si="85"/>
        <v>287</v>
      </c>
      <c r="B290" s="16">
        <v>6</v>
      </c>
      <c r="C290" s="206" t="s">
        <v>2777</v>
      </c>
      <c r="D290" s="14">
        <v>28</v>
      </c>
      <c r="E290" s="14">
        <v>4</v>
      </c>
      <c r="F290" s="14">
        <v>1985</v>
      </c>
      <c r="G290" s="16">
        <f t="shared" si="96"/>
        <v>33</v>
      </c>
      <c r="H290" s="16">
        <v>1</v>
      </c>
      <c r="I290" s="17" t="s">
        <v>2778</v>
      </c>
      <c r="J290" s="17" t="s">
        <v>2779</v>
      </c>
      <c r="K290" s="14">
        <v>27</v>
      </c>
      <c r="L290" s="14">
        <v>8</v>
      </c>
      <c r="M290" s="14">
        <v>2002</v>
      </c>
      <c r="N290" s="14" t="s">
        <v>70</v>
      </c>
      <c r="O290" s="14" t="s">
        <v>2780</v>
      </c>
      <c r="P290" s="14" t="s">
        <v>70</v>
      </c>
      <c r="Q290" s="150" t="s">
        <v>2745</v>
      </c>
      <c r="R290" s="28" t="s">
        <v>291</v>
      </c>
      <c r="S290" s="14" t="s">
        <v>280</v>
      </c>
      <c r="T290" s="14" t="s">
        <v>293</v>
      </c>
      <c r="U290" s="14">
        <v>165</v>
      </c>
      <c r="V290" s="25" t="s">
        <v>294</v>
      </c>
      <c r="W290" s="14" t="s">
        <v>77</v>
      </c>
      <c r="X290" s="20" t="e">
        <f>SUM(#REF!)</f>
        <v>#REF!</v>
      </c>
      <c r="Y290" s="21" t="e">
        <f>#REF!-X290</f>
        <v>#REF!</v>
      </c>
      <c r="Z290" s="21">
        <v>1500000</v>
      </c>
      <c r="AA290" s="21" t="e">
        <f t="shared" si="94"/>
        <v>#REF!</v>
      </c>
      <c r="AB290" s="21"/>
      <c r="AC290" s="21"/>
      <c r="AD290" s="21"/>
      <c r="AE290" s="20" t="e">
        <f t="shared" si="95"/>
        <v>#REF!</v>
      </c>
      <c r="AF290" s="19" t="s">
        <v>281</v>
      </c>
      <c r="AG290" s="25">
        <v>41836</v>
      </c>
      <c r="AH290" s="19">
        <f>AG290+365</f>
        <v>42201</v>
      </c>
      <c r="AI290" s="19">
        <v>42370</v>
      </c>
      <c r="AJ290" s="19"/>
      <c r="AK290" s="19">
        <v>43101</v>
      </c>
      <c r="AL290" s="29" t="s">
        <v>78</v>
      </c>
      <c r="AM290" s="19"/>
      <c r="AN290" s="17" t="s">
        <v>2781</v>
      </c>
      <c r="AO290" s="19">
        <v>41852</v>
      </c>
      <c r="AP290" s="14" t="s">
        <v>80</v>
      </c>
      <c r="AQ290" s="19">
        <v>41913</v>
      </c>
      <c r="AR290" s="14"/>
      <c r="AS290" s="17"/>
      <c r="AT290" s="18" t="s">
        <v>101</v>
      </c>
      <c r="AU290" s="18">
        <v>2018</v>
      </c>
      <c r="AV290" s="18" t="s">
        <v>295</v>
      </c>
      <c r="AW290" s="28" t="s">
        <v>2782</v>
      </c>
      <c r="AX290" s="33"/>
      <c r="AY290" s="33"/>
      <c r="AZ290" s="18" t="s">
        <v>2783</v>
      </c>
      <c r="BA290" s="18" t="s">
        <v>2784</v>
      </c>
      <c r="BB290" s="22" t="str">
        <f t="shared" si="86"/>
        <v>Cao đẳng điều dưỡng</v>
      </c>
      <c r="BC290" s="22" t="str">
        <f t="shared" si="87"/>
        <v>CĐ</v>
      </c>
      <c r="BD290" s="22" t="s">
        <v>297</v>
      </c>
      <c r="BE290" s="18" t="s">
        <v>2785</v>
      </c>
      <c r="BF290" s="19">
        <v>42306</v>
      </c>
      <c r="BG290" s="18" t="s">
        <v>84</v>
      </c>
      <c r="BH290" s="18" t="s">
        <v>85</v>
      </c>
      <c r="BI290" s="18" t="s">
        <v>289</v>
      </c>
      <c r="BJ290" s="14"/>
      <c r="BK290" s="14" t="s">
        <v>374</v>
      </c>
      <c r="BL290" s="14"/>
      <c r="BM290" s="14" t="s">
        <v>1210</v>
      </c>
      <c r="BN290" s="22" t="s">
        <v>763</v>
      </c>
      <c r="BO290" s="23"/>
      <c r="BP290" s="49"/>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c r="DX290"/>
      <c r="DY290"/>
      <c r="DZ290"/>
      <c r="EA290"/>
      <c r="EB290"/>
      <c r="EC290"/>
      <c r="ED290"/>
      <c r="EE290"/>
      <c r="EF290"/>
      <c r="EG290"/>
      <c r="EH290"/>
      <c r="EI290"/>
      <c r="EJ290"/>
      <c r="EK290"/>
      <c r="EL290"/>
      <c r="EM290"/>
      <c r="EN290"/>
      <c r="EO290"/>
      <c r="EP290"/>
      <c r="EQ290"/>
      <c r="ER290"/>
      <c r="ES290"/>
      <c r="ET290"/>
      <c r="EU290"/>
      <c r="EV290"/>
      <c r="EW290"/>
      <c r="EX290"/>
      <c r="EY290"/>
      <c r="EZ290"/>
      <c r="FA290"/>
      <c r="FB290"/>
      <c r="FC290"/>
      <c r="FD290"/>
      <c r="FE290"/>
      <c r="FF290"/>
      <c r="FG290"/>
      <c r="FH290"/>
      <c r="FI290"/>
      <c r="FJ290"/>
      <c r="FK290"/>
      <c r="FL290"/>
      <c r="FM290"/>
      <c r="FN290"/>
      <c r="FO290"/>
      <c r="FP290"/>
      <c r="FQ290"/>
      <c r="FR290"/>
      <c r="FS290"/>
      <c r="FT290"/>
      <c r="FU290"/>
      <c r="FV290"/>
      <c r="FW290"/>
      <c r="FX290"/>
      <c r="FY290"/>
      <c r="FZ290"/>
      <c r="GA290"/>
      <c r="GB290"/>
      <c r="GC290"/>
      <c r="GD290"/>
      <c r="GE290"/>
      <c r="GF290"/>
      <c r="GG290"/>
      <c r="GH290"/>
      <c r="GI290"/>
      <c r="GJ290"/>
      <c r="GK290"/>
      <c r="GL290"/>
      <c r="GM290"/>
      <c r="GN290"/>
      <c r="GO290"/>
      <c r="GP290"/>
      <c r="GQ290"/>
      <c r="GR290"/>
      <c r="GS290"/>
      <c r="GT290"/>
      <c r="GU290"/>
      <c r="GV290"/>
      <c r="GW290"/>
      <c r="GX290"/>
      <c r="GY290"/>
      <c r="GZ290"/>
      <c r="HA290"/>
      <c r="HB290"/>
      <c r="HC290"/>
      <c r="HD290"/>
      <c r="HE290"/>
      <c r="HF290"/>
      <c r="HG290"/>
      <c r="HH290"/>
      <c r="HI290"/>
      <c r="HJ290"/>
      <c r="HK290"/>
      <c r="HL290"/>
      <c r="HM290"/>
      <c r="HN290"/>
      <c r="HO290"/>
      <c r="HP290"/>
      <c r="HQ290"/>
      <c r="HR290"/>
      <c r="HS290"/>
      <c r="HT290"/>
      <c r="HU290"/>
      <c r="HV290"/>
      <c r="HW290"/>
      <c r="HX290"/>
      <c r="HY290"/>
      <c r="HZ290"/>
      <c r="IA290"/>
      <c r="IB290"/>
      <c r="IC290"/>
      <c r="ID290"/>
      <c r="IE290"/>
      <c r="IF290"/>
      <c r="IG290"/>
      <c r="IH290"/>
      <c r="II290"/>
      <c r="IJ290"/>
      <c r="IK290"/>
      <c r="IL290"/>
      <c r="IM290"/>
      <c r="IN290"/>
    </row>
    <row r="291" spans="1:248" ht="25.5">
      <c r="A291" s="14">
        <f t="shared" si="85"/>
        <v>288</v>
      </c>
      <c r="B291" s="14">
        <v>1</v>
      </c>
      <c r="C291" s="206" t="s">
        <v>2786</v>
      </c>
      <c r="D291" s="14">
        <v>20</v>
      </c>
      <c r="E291" s="14">
        <v>12</v>
      </c>
      <c r="F291" s="14">
        <v>1970</v>
      </c>
      <c r="G291" s="16">
        <f t="shared" si="96"/>
        <v>48</v>
      </c>
      <c r="H291" s="16">
        <v>1</v>
      </c>
      <c r="I291" s="14" t="s">
        <v>2787</v>
      </c>
      <c r="J291" s="14" t="s">
        <v>2788</v>
      </c>
      <c r="K291" s="14">
        <v>16</v>
      </c>
      <c r="L291" s="14">
        <v>4</v>
      </c>
      <c r="M291" s="14">
        <v>2013</v>
      </c>
      <c r="N291" s="14" t="s">
        <v>70</v>
      </c>
      <c r="O291" s="14" t="s">
        <v>2789</v>
      </c>
      <c r="P291" s="14" t="s">
        <v>70</v>
      </c>
      <c r="Q291" s="251" t="s">
        <v>2790</v>
      </c>
      <c r="R291" s="28" t="s">
        <v>2791</v>
      </c>
      <c r="S291" s="14" t="s">
        <v>352</v>
      </c>
      <c r="T291" s="14" t="s">
        <v>152</v>
      </c>
      <c r="U291" s="14" t="s">
        <v>2144</v>
      </c>
      <c r="V291" s="19" t="s">
        <v>281</v>
      </c>
      <c r="W291" s="14" t="s">
        <v>77</v>
      </c>
      <c r="X291" s="20" t="e">
        <f>SUM(#REF!)</f>
        <v>#REF!</v>
      </c>
      <c r="Y291" s="21" t="e">
        <f>#REF!-X291</f>
        <v>#REF!</v>
      </c>
      <c r="Z291" s="21">
        <v>2500000</v>
      </c>
      <c r="AA291" s="21" t="e">
        <f t="shared" si="94"/>
        <v>#REF!</v>
      </c>
      <c r="AB291" s="21">
        <v>2500000</v>
      </c>
      <c r="AC291" s="21">
        <v>3000000</v>
      </c>
      <c r="AD291" s="21">
        <v>730000</v>
      </c>
      <c r="AE291" s="20" t="e">
        <f t="shared" si="95"/>
        <v>#REF!</v>
      </c>
      <c r="AF291" s="19" t="s">
        <v>281</v>
      </c>
      <c r="AG291" s="19"/>
      <c r="AH291" s="19"/>
      <c r="AI291" s="19">
        <v>42370</v>
      </c>
      <c r="AJ291" s="19" t="s">
        <v>77</v>
      </c>
      <c r="AK291" s="29">
        <v>43101</v>
      </c>
      <c r="AL291" s="29" t="s">
        <v>78</v>
      </c>
      <c r="AM291" s="19"/>
      <c r="AN291" s="17" t="s">
        <v>2792</v>
      </c>
      <c r="AO291" s="19">
        <v>41821</v>
      </c>
      <c r="AP291" s="14" t="s">
        <v>80</v>
      </c>
      <c r="AQ291" s="19">
        <v>42095</v>
      </c>
      <c r="AR291" s="14"/>
      <c r="AS291" s="17"/>
      <c r="AT291" s="18"/>
      <c r="AU291" s="18">
        <v>2003</v>
      </c>
      <c r="AV291" s="18" t="s">
        <v>355</v>
      </c>
      <c r="AW291" s="28" t="s">
        <v>1064</v>
      </c>
      <c r="AX291" s="33"/>
      <c r="AY291" s="33" t="s">
        <v>138</v>
      </c>
      <c r="AZ291" s="18" t="s">
        <v>2288</v>
      </c>
      <c r="BA291" s="18" t="s">
        <v>570</v>
      </c>
      <c r="BB291" s="22" t="str">
        <f t="shared" si="86"/>
        <v>Bác sĩ chuyên khoa cấp I - Phục hồi chức năng</v>
      </c>
      <c r="BC291" s="22" t="str">
        <f t="shared" si="87"/>
        <v>CKI</v>
      </c>
      <c r="BD291" s="18" t="s">
        <v>158</v>
      </c>
      <c r="BE291" s="18" t="s">
        <v>2793</v>
      </c>
      <c r="BF291" s="19">
        <v>41680</v>
      </c>
      <c r="BG291" s="18" t="s">
        <v>84</v>
      </c>
      <c r="BH291" s="18" t="s">
        <v>2794</v>
      </c>
      <c r="BI291" s="18" t="s">
        <v>2795</v>
      </c>
      <c r="BJ291" s="14" t="s">
        <v>550</v>
      </c>
      <c r="BK291" s="14" t="s">
        <v>88</v>
      </c>
      <c r="BL291" s="14"/>
      <c r="BM291" s="14"/>
      <c r="BN291" s="22" t="s">
        <v>763</v>
      </c>
      <c r="BO291" s="23"/>
      <c r="BP291" s="30" t="s">
        <v>145</v>
      </c>
    </row>
    <row r="292" spans="1:248" ht="25.5">
      <c r="A292" s="14">
        <f t="shared" si="85"/>
        <v>289</v>
      </c>
      <c r="B292" s="16">
        <v>2</v>
      </c>
      <c r="C292" s="136" t="s">
        <v>2796</v>
      </c>
      <c r="D292" s="16">
        <v>21</v>
      </c>
      <c r="E292" s="16">
        <v>12</v>
      </c>
      <c r="F292" s="16">
        <v>1986</v>
      </c>
      <c r="G292" s="16">
        <f t="shared" si="96"/>
        <v>32</v>
      </c>
      <c r="H292" s="16">
        <v>1</v>
      </c>
      <c r="I292" s="32" t="s">
        <v>2797</v>
      </c>
      <c r="J292" s="32" t="s">
        <v>2798</v>
      </c>
      <c r="K292" s="16">
        <v>19</v>
      </c>
      <c r="L292" s="16">
        <v>12</v>
      </c>
      <c r="M292" s="16">
        <v>2012</v>
      </c>
      <c r="N292" s="16" t="s">
        <v>70</v>
      </c>
      <c r="O292" s="16" t="s">
        <v>2799</v>
      </c>
      <c r="P292" s="16" t="s">
        <v>70</v>
      </c>
      <c r="Q292" s="150" t="s">
        <v>2790</v>
      </c>
      <c r="R292" s="33" t="s">
        <v>2800</v>
      </c>
      <c r="S292" s="16" t="s">
        <v>151</v>
      </c>
      <c r="T292" s="22" t="s">
        <v>152</v>
      </c>
      <c r="U292" s="16" t="s">
        <v>2801</v>
      </c>
      <c r="V292" s="29">
        <v>42644</v>
      </c>
      <c r="W292" s="16" t="s">
        <v>210</v>
      </c>
      <c r="X292" s="20" t="e">
        <f>SUM(#REF!)</f>
        <v>#REF!</v>
      </c>
      <c r="Y292" s="21" t="e">
        <f>#REF!-X292</f>
        <v>#REF!</v>
      </c>
      <c r="Z292" s="21">
        <v>1600000</v>
      </c>
      <c r="AA292" s="21" t="e">
        <f t="shared" si="94"/>
        <v>#REF!</v>
      </c>
      <c r="AB292" s="21">
        <v>1600000</v>
      </c>
      <c r="AC292" s="21">
        <v>1600000</v>
      </c>
      <c r="AD292" s="21">
        <v>730000</v>
      </c>
      <c r="AE292" s="20" t="e">
        <f t="shared" si="95"/>
        <v>#REF!</v>
      </c>
      <c r="AF292" s="29">
        <v>42644</v>
      </c>
      <c r="AG292" s="29"/>
      <c r="AH292" s="29"/>
      <c r="AI292" s="29">
        <v>42705</v>
      </c>
      <c r="AJ292" s="29">
        <v>43070</v>
      </c>
      <c r="AK292" s="29"/>
      <c r="AL292" s="29">
        <v>43800</v>
      </c>
      <c r="AM292" s="29"/>
      <c r="AN292" s="32" t="s">
        <v>2802</v>
      </c>
      <c r="AO292" s="29">
        <v>42705</v>
      </c>
      <c r="AP292" s="16" t="s">
        <v>80</v>
      </c>
      <c r="AQ292" s="29">
        <v>42705</v>
      </c>
      <c r="AR292" s="16"/>
      <c r="AS292" s="32"/>
      <c r="AT292" s="22" t="s">
        <v>211</v>
      </c>
      <c r="AU292" s="22">
        <v>2011</v>
      </c>
      <c r="AV292" s="22" t="s">
        <v>2803</v>
      </c>
      <c r="AW292" s="33" t="s">
        <v>2804</v>
      </c>
      <c r="AX292" s="33"/>
      <c r="AY292" s="33"/>
      <c r="AZ292" s="22"/>
      <c r="BA292" s="22"/>
      <c r="BB292" s="22" t="str">
        <f t="shared" si="86"/>
        <v>Bác sĩ chuyên khoa cấp I - Chẩn đoán hình ảnh</v>
      </c>
      <c r="BC292" s="22" t="str">
        <f t="shared" si="87"/>
        <v>CKI</v>
      </c>
      <c r="BD292" s="116" t="s">
        <v>158</v>
      </c>
      <c r="BE292" s="22" t="s">
        <v>2805</v>
      </c>
      <c r="BF292" s="29">
        <v>42195</v>
      </c>
      <c r="BG292" s="22" t="s">
        <v>84</v>
      </c>
      <c r="BH292" s="22" t="s">
        <v>160</v>
      </c>
      <c r="BI292" s="22" t="s">
        <v>603</v>
      </c>
      <c r="BJ292" s="16"/>
      <c r="BK292" s="16"/>
      <c r="BL292" s="16"/>
      <c r="BM292" s="16"/>
      <c r="BN292" s="22" t="s">
        <v>312</v>
      </c>
      <c r="BO292" s="36" t="s">
        <v>216</v>
      </c>
      <c r="BP292" s="30" t="s">
        <v>145</v>
      </c>
    </row>
    <row r="293" spans="1:248" ht="25.5">
      <c r="A293" s="14">
        <f t="shared" si="85"/>
        <v>290</v>
      </c>
      <c r="B293" s="16">
        <v>3</v>
      </c>
      <c r="C293" s="175" t="s">
        <v>2806</v>
      </c>
      <c r="D293" s="16">
        <v>10</v>
      </c>
      <c r="E293" s="16">
        <v>3</v>
      </c>
      <c r="F293" s="16">
        <v>1988</v>
      </c>
      <c r="G293" s="16">
        <f t="shared" si="96"/>
        <v>30</v>
      </c>
      <c r="H293" s="16">
        <v>1</v>
      </c>
      <c r="I293" s="40" t="s">
        <v>2807</v>
      </c>
      <c r="J293" s="40" t="s">
        <v>2808</v>
      </c>
      <c r="K293" s="16">
        <v>3</v>
      </c>
      <c r="L293" s="16">
        <v>3</v>
      </c>
      <c r="M293" s="16">
        <v>2008</v>
      </c>
      <c r="N293" s="22" t="s">
        <v>767</v>
      </c>
      <c r="O293" s="22" t="s">
        <v>2809</v>
      </c>
      <c r="P293" s="22" t="s">
        <v>767</v>
      </c>
      <c r="Q293" s="150" t="s">
        <v>2790</v>
      </c>
      <c r="R293" s="33" t="s">
        <v>2810</v>
      </c>
      <c r="S293" s="16" t="s">
        <v>151</v>
      </c>
      <c r="T293" s="16" t="s">
        <v>168</v>
      </c>
      <c r="U293" s="16">
        <v>357</v>
      </c>
      <c r="V293" s="29">
        <v>42723</v>
      </c>
      <c r="W293" s="16" t="s">
        <v>210</v>
      </c>
      <c r="X293" s="20" t="e">
        <f>SUM(#REF!)</f>
        <v>#REF!</v>
      </c>
      <c r="Y293" s="21" t="e">
        <f>#REF!-X293</f>
        <v>#REF!</v>
      </c>
      <c r="Z293" s="21">
        <v>1500000</v>
      </c>
      <c r="AA293" s="21" t="e">
        <f t="shared" si="94"/>
        <v>#REF!</v>
      </c>
      <c r="AB293" s="21">
        <v>1500000</v>
      </c>
      <c r="AC293" s="21">
        <v>1500000</v>
      </c>
      <c r="AD293" s="21">
        <v>730000</v>
      </c>
      <c r="AE293" s="20" t="e">
        <f t="shared" si="95"/>
        <v>#REF!</v>
      </c>
      <c r="AF293" s="29">
        <v>42723</v>
      </c>
      <c r="AG293" s="29"/>
      <c r="AH293" s="29"/>
      <c r="AI293" s="29"/>
      <c r="AJ293" s="29">
        <v>42795</v>
      </c>
      <c r="AK293" s="29">
        <v>43160</v>
      </c>
      <c r="AL293" s="29"/>
      <c r="AM293" s="29">
        <v>43889</v>
      </c>
      <c r="AN293" s="32"/>
      <c r="AO293" s="29">
        <v>42795</v>
      </c>
      <c r="AP293" s="16"/>
      <c r="AQ293" s="29">
        <v>42795</v>
      </c>
      <c r="AR293" s="16"/>
      <c r="AS293" s="32"/>
      <c r="AT293" s="22" t="s">
        <v>101</v>
      </c>
      <c r="AU293" s="22">
        <v>2016</v>
      </c>
      <c r="AV293" s="22" t="s">
        <v>2811</v>
      </c>
      <c r="AW293" s="33" t="s">
        <v>2812</v>
      </c>
      <c r="AX293" s="33" t="s">
        <v>2813</v>
      </c>
      <c r="AY293" s="33" t="s">
        <v>138</v>
      </c>
      <c r="AZ293" s="22"/>
      <c r="BA293" s="22"/>
      <c r="BB293" s="22" t="str">
        <f t="shared" si="86"/>
        <v>Bác sĩ chuyên ngành Y học cổ truyền</v>
      </c>
      <c r="BC293" s="22" t="str">
        <f t="shared" si="87"/>
        <v>BS.ĐH</v>
      </c>
      <c r="BD293" s="22" t="s">
        <v>141</v>
      </c>
      <c r="BE293" s="22" t="s">
        <v>2814</v>
      </c>
      <c r="BF293" s="29">
        <v>43139</v>
      </c>
      <c r="BG293" s="22" t="s">
        <v>84</v>
      </c>
      <c r="BH293" s="22" t="s">
        <v>85</v>
      </c>
      <c r="BI293" s="22" t="s">
        <v>603</v>
      </c>
      <c r="BJ293" s="16"/>
      <c r="BK293" s="16"/>
      <c r="BL293" s="16"/>
      <c r="BM293" s="16"/>
      <c r="BN293" s="16" t="s">
        <v>316</v>
      </c>
      <c r="BO293" s="36" t="s">
        <v>216</v>
      </c>
      <c r="BP293" s="30" t="s">
        <v>145</v>
      </c>
    </row>
    <row r="294" spans="1:248" s="79" customFormat="1" ht="23.25" customHeight="1">
      <c r="A294" s="14">
        <f t="shared" si="85"/>
        <v>291</v>
      </c>
      <c r="B294" s="16">
        <v>4</v>
      </c>
      <c r="C294" s="175" t="s">
        <v>2815</v>
      </c>
      <c r="D294" s="16">
        <v>3</v>
      </c>
      <c r="E294" s="16">
        <v>4</v>
      </c>
      <c r="F294" s="16">
        <v>1985</v>
      </c>
      <c r="G294" s="16">
        <f t="shared" si="96"/>
        <v>33</v>
      </c>
      <c r="H294" s="22">
        <v>0</v>
      </c>
      <c r="I294" s="40" t="s">
        <v>2816</v>
      </c>
      <c r="J294" s="40" t="s">
        <v>2817</v>
      </c>
      <c r="K294" s="16">
        <v>21</v>
      </c>
      <c r="L294" s="16">
        <v>12</v>
      </c>
      <c r="M294" s="16">
        <v>2016</v>
      </c>
      <c r="N294" s="22" t="s">
        <v>70</v>
      </c>
      <c r="O294" s="22" t="s">
        <v>2818</v>
      </c>
      <c r="P294" s="22" t="s">
        <v>70</v>
      </c>
      <c r="Q294" s="152" t="s">
        <v>2819</v>
      </c>
      <c r="R294" s="22" t="s">
        <v>2820</v>
      </c>
      <c r="S294" s="22" t="s">
        <v>151</v>
      </c>
      <c r="T294" s="16" t="s">
        <v>168</v>
      </c>
      <c r="U294" s="80">
        <v>244</v>
      </c>
      <c r="V294" s="45">
        <v>43283</v>
      </c>
      <c r="W294" s="33" t="s">
        <v>238</v>
      </c>
      <c r="X294" s="20" t="e">
        <f>SUM(#REF!)</f>
        <v>#REF!</v>
      </c>
      <c r="Y294" s="21" t="e">
        <f>#REF!-X294</f>
        <v>#REF!</v>
      </c>
      <c r="Z294" s="21">
        <v>1500000</v>
      </c>
      <c r="AA294" s="21" t="e">
        <f t="shared" si="94"/>
        <v>#REF!</v>
      </c>
      <c r="AB294" s="21">
        <v>1500000</v>
      </c>
      <c r="AC294" s="21">
        <v>1500000</v>
      </c>
      <c r="AD294" s="21">
        <v>730000</v>
      </c>
      <c r="AE294" s="20" t="e">
        <f t="shared" si="95"/>
        <v>#REF!</v>
      </c>
      <c r="AF294" s="45">
        <v>43283</v>
      </c>
      <c r="AG294" s="33"/>
      <c r="AH294" s="33"/>
      <c r="AI294" s="33"/>
      <c r="AJ294" s="33"/>
      <c r="AK294" s="45">
        <v>43344</v>
      </c>
      <c r="AL294" s="45">
        <v>43708</v>
      </c>
      <c r="AM294" s="33"/>
      <c r="AN294" s="33"/>
      <c r="AO294" s="45">
        <v>43344</v>
      </c>
      <c r="AP294" s="33"/>
      <c r="AQ294" s="45">
        <v>43344</v>
      </c>
      <c r="AR294" s="33"/>
      <c r="AS294" s="33"/>
      <c r="AT294" s="16" t="s">
        <v>211</v>
      </c>
      <c r="AU294" s="33">
        <v>2013</v>
      </c>
      <c r="AV294" s="33" t="s">
        <v>525</v>
      </c>
      <c r="AW294" s="33" t="s">
        <v>2821</v>
      </c>
      <c r="AX294" s="33" t="s">
        <v>104</v>
      </c>
      <c r="AY294" s="33" t="s">
        <v>138</v>
      </c>
      <c r="AZ294" s="33"/>
      <c r="BA294" s="33"/>
      <c r="BB294" s="33" t="str">
        <f t="shared" ref="BB294:BB325" si="97">R294</f>
        <v>Bác sĩ Y học cổ truyền</v>
      </c>
      <c r="BC294" s="22" t="str">
        <f t="shared" ref="BC294:BC325" si="98">T294</f>
        <v>BS.ĐH</v>
      </c>
      <c r="BD294" s="22" t="s">
        <v>141</v>
      </c>
      <c r="BE294" s="33" t="s">
        <v>2822</v>
      </c>
      <c r="BF294" s="45">
        <v>42202</v>
      </c>
      <c r="BG294" s="33" t="s">
        <v>517</v>
      </c>
      <c r="BH294" s="33" t="s">
        <v>160</v>
      </c>
      <c r="BI294" s="33" t="s">
        <v>603</v>
      </c>
      <c r="BJ294" s="33"/>
      <c r="BK294" s="33"/>
      <c r="BL294" s="33"/>
      <c r="BM294" s="33"/>
      <c r="BN294" s="52" t="s">
        <v>319</v>
      </c>
      <c r="BO294" s="47"/>
      <c r="BP294" s="30" t="s">
        <v>145</v>
      </c>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c r="DW294"/>
      <c r="DX294"/>
      <c r="DY294"/>
      <c r="DZ294"/>
      <c r="EA294"/>
      <c r="EB294"/>
      <c r="EC294"/>
      <c r="ED294"/>
      <c r="EE294"/>
      <c r="EF294"/>
      <c r="EG294"/>
      <c r="EH294"/>
      <c r="EI294"/>
      <c r="EJ294"/>
      <c r="EK294"/>
      <c r="EL294"/>
      <c r="EM294"/>
      <c r="EN294"/>
      <c r="EO294"/>
      <c r="EP294"/>
      <c r="EQ294"/>
      <c r="ER294"/>
      <c r="ES294"/>
      <c r="ET294"/>
      <c r="EU294"/>
      <c r="EV294"/>
      <c r="EW294"/>
      <c r="EX294"/>
      <c r="EY294"/>
      <c r="EZ294"/>
      <c r="FA294"/>
      <c r="FB294"/>
      <c r="FC294"/>
      <c r="FD294"/>
      <c r="FE294"/>
      <c r="FF294"/>
      <c r="FG294"/>
      <c r="FH294"/>
      <c r="FI294"/>
      <c r="FJ294"/>
      <c r="FK294"/>
      <c r="FL294"/>
      <c r="FM294"/>
      <c r="FN294"/>
      <c r="FO294"/>
      <c r="FP294"/>
      <c r="FQ294"/>
      <c r="FR294"/>
      <c r="FS294"/>
      <c r="FT294"/>
      <c r="FU294"/>
      <c r="FV294"/>
      <c r="FW294"/>
      <c r="FX294"/>
      <c r="FY294"/>
      <c r="FZ294"/>
      <c r="GA294"/>
      <c r="GB294"/>
      <c r="GC294"/>
      <c r="GD294"/>
      <c r="GE294"/>
      <c r="GF294"/>
      <c r="GG294"/>
      <c r="GH294"/>
      <c r="GI294"/>
      <c r="GJ294"/>
      <c r="GK294"/>
      <c r="GL294"/>
      <c r="GM294"/>
      <c r="GN294"/>
      <c r="GO294"/>
      <c r="GP294"/>
      <c r="GQ294"/>
      <c r="GR294"/>
      <c r="GS294"/>
      <c r="GT294"/>
      <c r="GU294"/>
      <c r="GV294"/>
      <c r="GW294"/>
      <c r="GX294"/>
      <c r="GY294"/>
      <c r="GZ294"/>
      <c r="HA294"/>
      <c r="HB294"/>
      <c r="HC294"/>
      <c r="HD294"/>
      <c r="HE294"/>
      <c r="HF294"/>
      <c r="HG294"/>
      <c r="HH294"/>
      <c r="HI294"/>
      <c r="HJ294"/>
      <c r="HK294"/>
      <c r="HL294"/>
      <c r="HM294"/>
      <c r="HN294"/>
      <c r="HO294"/>
      <c r="HP294"/>
      <c r="HQ294"/>
      <c r="HR294"/>
      <c r="HS294"/>
      <c r="HT294"/>
      <c r="HU294"/>
      <c r="HV294"/>
      <c r="HW294"/>
      <c r="HX294"/>
      <c r="HY294"/>
      <c r="HZ294"/>
      <c r="IA294"/>
      <c r="IB294"/>
      <c r="IC294"/>
      <c r="ID294"/>
      <c r="IE294"/>
      <c r="IF294"/>
      <c r="IG294"/>
      <c r="IH294"/>
      <c r="II294"/>
      <c r="IJ294"/>
      <c r="IK294"/>
      <c r="IL294"/>
      <c r="IM294"/>
      <c r="IN294"/>
    </row>
    <row r="295" spans="1:248" ht="43.5" customHeight="1">
      <c r="A295" s="14">
        <f t="shared" si="85"/>
        <v>292</v>
      </c>
      <c r="B295" s="16" t="s">
        <v>2823</v>
      </c>
      <c r="C295" s="261" t="s">
        <v>2824</v>
      </c>
      <c r="D295" s="16">
        <v>2</v>
      </c>
      <c r="E295" s="16">
        <v>12</v>
      </c>
      <c r="F295" s="16">
        <v>1981</v>
      </c>
      <c r="G295" s="16">
        <f t="shared" si="96"/>
        <v>37</v>
      </c>
      <c r="H295" s="22">
        <v>1</v>
      </c>
      <c r="I295" s="40" t="s">
        <v>2825</v>
      </c>
      <c r="J295" s="40" t="s">
        <v>2826</v>
      </c>
      <c r="K295" s="16">
        <v>24</v>
      </c>
      <c r="L295" s="16">
        <v>3</v>
      </c>
      <c r="M295" s="16">
        <v>2014</v>
      </c>
      <c r="N295" s="22" t="s">
        <v>290</v>
      </c>
      <c r="O295" s="22" t="s">
        <v>2827</v>
      </c>
      <c r="P295" s="22" t="str">
        <f>N295</f>
        <v>Đồng Tháp</v>
      </c>
      <c r="Q295" s="152" t="s">
        <v>2828</v>
      </c>
      <c r="R295" s="33" t="s">
        <v>2820</v>
      </c>
      <c r="S295" s="33" t="s">
        <v>270</v>
      </c>
      <c r="T295" s="16" t="s">
        <v>168</v>
      </c>
      <c r="U295" s="16"/>
      <c r="V295" s="29">
        <v>43381</v>
      </c>
      <c r="W295" s="22" t="s">
        <v>344</v>
      </c>
      <c r="X295" s="20"/>
      <c r="Y295" s="21"/>
      <c r="Z295" s="21"/>
      <c r="AA295" s="21"/>
      <c r="AB295" s="21"/>
      <c r="AC295" s="21"/>
      <c r="AD295" s="21"/>
      <c r="AE295" s="37"/>
      <c r="AF295" s="29">
        <v>43381</v>
      </c>
      <c r="AG295" s="36"/>
      <c r="AH295" s="16"/>
      <c r="AI295" s="22"/>
      <c r="AJ295" s="33"/>
      <c r="AK295" s="29">
        <v>43442</v>
      </c>
      <c r="AL295" s="45"/>
      <c r="AM295" s="33"/>
      <c r="AN295" s="33"/>
      <c r="AO295" s="45"/>
      <c r="AP295" s="33"/>
      <c r="AQ295" s="45"/>
      <c r="AR295" s="33"/>
      <c r="AS295" s="33"/>
      <c r="AT295" s="33" t="s">
        <v>211</v>
      </c>
      <c r="AU295" s="33">
        <v>2015</v>
      </c>
      <c r="AV295" s="22" t="s">
        <v>525</v>
      </c>
      <c r="AW295" s="33" t="s">
        <v>2829</v>
      </c>
      <c r="AX295" s="33"/>
      <c r="AY295" s="33"/>
      <c r="AZ295" s="33"/>
      <c r="BA295" s="33"/>
      <c r="BB295" s="33" t="str">
        <f t="shared" si="97"/>
        <v>Bác sĩ Y học cổ truyền</v>
      </c>
      <c r="BC295" s="22" t="str">
        <f t="shared" si="98"/>
        <v>BS.ĐH</v>
      </c>
      <c r="BD295" s="22" t="s">
        <v>141</v>
      </c>
      <c r="BE295" s="33" t="s">
        <v>2830</v>
      </c>
      <c r="BF295" s="45">
        <v>42905</v>
      </c>
      <c r="BG295" s="33" t="s">
        <v>298</v>
      </c>
      <c r="BH295" s="33" t="s">
        <v>160</v>
      </c>
      <c r="BI295" s="33" t="s">
        <v>603</v>
      </c>
      <c r="BJ295" s="33"/>
      <c r="BK295" s="33"/>
      <c r="BL295" s="33"/>
      <c r="BM295" s="33"/>
      <c r="BN295" s="33"/>
      <c r="BO295" s="47"/>
      <c r="BP295" s="30"/>
    </row>
    <row r="296" spans="1:248" ht="38.25">
      <c r="A296" s="14">
        <f t="shared" si="85"/>
        <v>293</v>
      </c>
      <c r="B296" s="16">
        <v>6</v>
      </c>
      <c r="C296" s="206" t="s">
        <v>2831</v>
      </c>
      <c r="D296" s="17">
        <v>3</v>
      </c>
      <c r="E296" s="17">
        <v>8</v>
      </c>
      <c r="F296" s="14">
        <v>1977</v>
      </c>
      <c r="G296" s="16">
        <f t="shared" si="96"/>
        <v>41</v>
      </c>
      <c r="H296" s="16">
        <v>1</v>
      </c>
      <c r="I296" s="17" t="s">
        <v>2832</v>
      </c>
      <c r="J296" s="14">
        <v>212028150</v>
      </c>
      <c r="K296" s="14">
        <v>21</v>
      </c>
      <c r="L296" s="14">
        <v>11</v>
      </c>
      <c r="M296" s="14">
        <v>2011</v>
      </c>
      <c r="N296" s="14" t="s">
        <v>760</v>
      </c>
      <c r="O296" s="14" t="s">
        <v>2833</v>
      </c>
      <c r="P296" s="14" t="s">
        <v>760</v>
      </c>
      <c r="Q296" s="150" t="s">
        <v>2790</v>
      </c>
      <c r="R296" s="18" t="s">
        <v>2834</v>
      </c>
      <c r="S296" s="14" t="s">
        <v>2835</v>
      </c>
      <c r="T296" s="14" t="s">
        <v>131</v>
      </c>
      <c r="U296" s="14">
        <v>174</v>
      </c>
      <c r="V296" s="25" t="s">
        <v>766</v>
      </c>
      <c r="W296" s="14" t="s">
        <v>77</v>
      </c>
      <c r="X296" s="20" t="e">
        <f>SUM(#REF!)</f>
        <v>#REF!</v>
      </c>
      <c r="Y296" s="21" t="e">
        <f>#REF!-X296</f>
        <v>#REF!</v>
      </c>
      <c r="Z296" s="21">
        <v>2000000</v>
      </c>
      <c r="AA296" s="21" t="e">
        <f t="shared" ref="AA296" si="99">Y296-Z296-AB296-AC296-AD296</f>
        <v>#REF!</v>
      </c>
      <c r="AB296" s="21"/>
      <c r="AC296" s="21"/>
      <c r="AD296" s="21"/>
      <c r="AE296" s="20" t="e">
        <f t="shared" ref="AE296:AE307" si="100">X296+Y296</f>
        <v>#REF!</v>
      </c>
      <c r="AF296" s="19" t="s">
        <v>281</v>
      </c>
      <c r="AG296" s="19"/>
      <c r="AH296" s="19">
        <v>42110</v>
      </c>
      <c r="AI296" s="19">
        <v>42370</v>
      </c>
      <c r="AJ296" s="19"/>
      <c r="AK296" s="19">
        <v>43101</v>
      </c>
      <c r="AL296" s="29" t="s">
        <v>78</v>
      </c>
      <c r="AM296" s="19"/>
      <c r="AN296" s="17" t="s">
        <v>2836</v>
      </c>
      <c r="AO296" s="19">
        <v>41852</v>
      </c>
      <c r="AP296" s="14" t="s">
        <v>80</v>
      </c>
      <c r="AQ296" s="19">
        <v>42036</v>
      </c>
      <c r="AR296" s="14"/>
      <c r="AS296" s="17"/>
      <c r="AT296" s="18" t="s">
        <v>211</v>
      </c>
      <c r="AU296" s="18">
        <v>2011</v>
      </c>
      <c r="AV296" s="18" t="s">
        <v>2803</v>
      </c>
      <c r="AW296" s="18" t="s">
        <v>2837</v>
      </c>
      <c r="AX296" s="33"/>
      <c r="AY296" s="33"/>
      <c r="AZ296" s="19" t="s">
        <v>2838</v>
      </c>
      <c r="BA296" s="18" t="s">
        <v>2839</v>
      </c>
      <c r="BB296" s="22" t="str">
        <f t="shared" si="97"/>
        <v>Cử nhân vật lý trị liệu</v>
      </c>
      <c r="BC296" s="22" t="str">
        <f t="shared" si="98"/>
        <v>ĐH</v>
      </c>
      <c r="BD296" s="18" t="s">
        <v>2840</v>
      </c>
      <c r="BE296" s="18" t="s">
        <v>2841</v>
      </c>
      <c r="BF296" s="18" t="s">
        <v>516</v>
      </c>
      <c r="BG296" s="18" t="s">
        <v>84</v>
      </c>
      <c r="BH296" s="18" t="s">
        <v>85</v>
      </c>
      <c r="BI296" s="18" t="s">
        <v>2842</v>
      </c>
      <c r="BJ296" s="14"/>
      <c r="BK296" s="14"/>
      <c r="BL296" s="14"/>
      <c r="BM296" s="14" t="s">
        <v>80</v>
      </c>
      <c r="BN296" s="22" t="s">
        <v>763</v>
      </c>
      <c r="BO296" s="23"/>
      <c r="BP296" s="24"/>
    </row>
    <row r="297" spans="1:248" ht="25.5" customHeight="1">
      <c r="A297" s="14">
        <f t="shared" si="85"/>
        <v>294</v>
      </c>
      <c r="B297" s="14">
        <v>1</v>
      </c>
      <c r="C297" s="206" t="s">
        <v>2855</v>
      </c>
      <c r="D297" s="14">
        <v>10</v>
      </c>
      <c r="E297" s="14">
        <v>7</v>
      </c>
      <c r="F297" s="14">
        <v>1972</v>
      </c>
      <c r="G297" s="16">
        <f t="shared" ref="G297:G307" si="101">$G$2-F297</f>
        <v>46</v>
      </c>
      <c r="H297" s="16">
        <v>1</v>
      </c>
      <c r="I297" s="17" t="s">
        <v>2856</v>
      </c>
      <c r="J297" s="17" t="s">
        <v>2857</v>
      </c>
      <c r="K297" s="14">
        <v>9</v>
      </c>
      <c r="L297" s="14">
        <v>1</v>
      </c>
      <c r="M297" s="14">
        <v>2006</v>
      </c>
      <c r="N297" s="14" t="s">
        <v>70</v>
      </c>
      <c r="O297" s="14" t="s">
        <v>2858</v>
      </c>
      <c r="P297" s="14" t="s">
        <v>70</v>
      </c>
      <c r="Q297" s="251" t="s">
        <v>2859</v>
      </c>
      <c r="R297" s="28" t="s">
        <v>2860</v>
      </c>
      <c r="S297" s="14" t="s">
        <v>1693</v>
      </c>
      <c r="T297" s="14" t="s">
        <v>97</v>
      </c>
      <c r="U297" s="14">
        <v>426</v>
      </c>
      <c r="V297" s="19" t="s">
        <v>2861</v>
      </c>
      <c r="W297" s="14" t="s">
        <v>210</v>
      </c>
      <c r="X297" s="20" t="e">
        <f>SUM(#REF!)</f>
        <v>#REF!</v>
      </c>
      <c r="Y297" s="21" t="e">
        <f>#REF!-X297</f>
        <v>#REF!</v>
      </c>
      <c r="Z297" s="21">
        <v>3000000</v>
      </c>
      <c r="AA297" s="21" t="e">
        <f t="shared" ref="AA297:AA304" si="102">Y297-Z297-AB297-AC297-AD297</f>
        <v>#REF!</v>
      </c>
      <c r="AB297" s="21">
        <v>3000000</v>
      </c>
      <c r="AC297" s="21">
        <v>3000000</v>
      </c>
      <c r="AD297" s="21">
        <v>730000</v>
      </c>
      <c r="AE297" s="20" t="e">
        <f t="shared" si="100"/>
        <v>#REF!</v>
      </c>
      <c r="AF297" s="19" t="s">
        <v>99</v>
      </c>
      <c r="AG297" s="19"/>
      <c r="AH297" s="19">
        <v>42186</v>
      </c>
      <c r="AI297" s="19">
        <v>42552</v>
      </c>
      <c r="AJ297" s="19">
        <v>42887</v>
      </c>
      <c r="AK297" s="19">
        <v>43252</v>
      </c>
      <c r="AL297" s="19"/>
      <c r="AM297" s="19">
        <v>43982</v>
      </c>
      <c r="AN297" s="17"/>
      <c r="AO297" s="19">
        <v>42887</v>
      </c>
      <c r="AP297" s="14"/>
      <c r="AQ297" s="19">
        <v>42887</v>
      </c>
      <c r="AR297" s="14"/>
      <c r="AS297" s="17"/>
      <c r="AT297" s="18" t="s">
        <v>211</v>
      </c>
      <c r="AU297" s="18">
        <v>2001</v>
      </c>
      <c r="AV297" s="18" t="s">
        <v>2740</v>
      </c>
      <c r="AW297" s="28" t="s">
        <v>2862</v>
      </c>
      <c r="AX297" s="22" t="s">
        <v>104</v>
      </c>
      <c r="AY297" s="22" t="s">
        <v>138</v>
      </c>
      <c r="AZ297" s="18" t="s">
        <v>2863</v>
      </c>
      <c r="BA297" s="18" t="s">
        <v>2864</v>
      </c>
      <c r="BB297" s="22" t="str">
        <f t="shared" si="97"/>
        <v>Bác sĩ chuyên khoa cấp II - Gây mê hồi sức</v>
      </c>
      <c r="BC297" s="22" t="str">
        <f t="shared" si="98"/>
        <v>CKII</v>
      </c>
      <c r="BD297" s="18" t="s">
        <v>107</v>
      </c>
      <c r="BE297" s="27" t="s">
        <v>2865</v>
      </c>
      <c r="BF297" s="27" t="s">
        <v>926</v>
      </c>
      <c r="BG297" s="18" t="s">
        <v>84</v>
      </c>
      <c r="BH297" s="18" t="s">
        <v>160</v>
      </c>
      <c r="BI297" s="18" t="s">
        <v>2866</v>
      </c>
      <c r="BJ297" s="14"/>
      <c r="BK297" s="14" t="s">
        <v>88</v>
      </c>
      <c r="BL297" s="14"/>
      <c r="BM297" s="14"/>
      <c r="BN297" s="22" t="s">
        <v>763</v>
      </c>
      <c r="BO297" s="23"/>
      <c r="BP297" s="30" t="s">
        <v>145</v>
      </c>
    </row>
    <row r="298" spans="1:248" ht="27" customHeight="1">
      <c r="A298" s="14">
        <f t="shared" si="85"/>
        <v>295</v>
      </c>
      <c r="B298" s="16">
        <v>2</v>
      </c>
      <c r="C298" s="136" t="s">
        <v>2867</v>
      </c>
      <c r="D298" s="16">
        <v>10</v>
      </c>
      <c r="E298" s="16">
        <v>2</v>
      </c>
      <c r="F298" s="16">
        <v>1980</v>
      </c>
      <c r="G298" s="16">
        <f t="shared" si="101"/>
        <v>38</v>
      </c>
      <c r="H298" s="16">
        <v>1</v>
      </c>
      <c r="I298" s="16">
        <v>966439555</v>
      </c>
      <c r="J298" s="16" t="s">
        <v>2868</v>
      </c>
      <c r="K298" s="16">
        <v>9</v>
      </c>
      <c r="L298" s="16">
        <v>6</v>
      </c>
      <c r="M298" s="16">
        <v>2009</v>
      </c>
      <c r="N298" s="16" t="s">
        <v>1927</v>
      </c>
      <c r="O298" s="16" t="s">
        <v>2869</v>
      </c>
      <c r="P298" s="16" t="s">
        <v>1927</v>
      </c>
      <c r="Q298" s="150" t="s">
        <v>2859</v>
      </c>
      <c r="R298" s="33" t="s">
        <v>2870</v>
      </c>
      <c r="S298" s="16" t="s">
        <v>2871</v>
      </c>
      <c r="T298" s="16" t="s">
        <v>118</v>
      </c>
      <c r="U298" s="16" t="s">
        <v>522</v>
      </c>
      <c r="V298" s="34" t="s">
        <v>281</v>
      </c>
      <c r="W298" s="16" t="s">
        <v>77</v>
      </c>
      <c r="X298" s="20" t="e">
        <f>SUM(#REF!)</f>
        <v>#REF!</v>
      </c>
      <c r="Y298" s="21" t="e">
        <f>#REF!-X298</f>
        <v>#REF!</v>
      </c>
      <c r="Z298" s="21">
        <v>3000000</v>
      </c>
      <c r="AA298" s="21" t="e">
        <f t="shared" si="102"/>
        <v>#REF!</v>
      </c>
      <c r="AB298" s="21">
        <v>3000000</v>
      </c>
      <c r="AC298" s="21">
        <v>3000000</v>
      </c>
      <c r="AD298" s="21">
        <v>730000</v>
      </c>
      <c r="AE298" s="20" t="e">
        <f t="shared" si="100"/>
        <v>#REF!</v>
      </c>
      <c r="AF298" s="29" t="s">
        <v>281</v>
      </c>
      <c r="AG298" s="29"/>
      <c r="AH298" s="29"/>
      <c r="AI298" s="29">
        <v>42370</v>
      </c>
      <c r="AJ298" s="29" t="s">
        <v>77</v>
      </c>
      <c r="AK298" s="29">
        <v>43101</v>
      </c>
      <c r="AL298" s="29" t="s">
        <v>78</v>
      </c>
      <c r="AM298" s="29"/>
      <c r="AN298" s="32" t="s">
        <v>2872</v>
      </c>
      <c r="AO298" s="29">
        <v>41821</v>
      </c>
      <c r="AP298" s="16" t="s">
        <v>80</v>
      </c>
      <c r="AQ298" s="29">
        <v>41913</v>
      </c>
      <c r="AR298" s="16"/>
      <c r="AS298" s="32"/>
      <c r="AT298" s="22"/>
      <c r="AU298" s="22">
        <v>2013</v>
      </c>
      <c r="AV298" s="22" t="s">
        <v>2873</v>
      </c>
      <c r="AW298" s="33" t="s">
        <v>2874</v>
      </c>
      <c r="AX298" s="28" t="s">
        <v>226</v>
      </c>
      <c r="AY298" s="28" t="s">
        <v>104</v>
      </c>
      <c r="AZ298" s="22"/>
      <c r="BA298" s="22" t="s">
        <v>2875</v>
      </c>
      <c r="BB298" s="22" t="str">
        <f t="shared" si="97"/>
        <v>Thạc sĩ, Bác sĩ chuyên ngành Nội khoa</v>
      </c>
      <c r="BC298" s="22" t="str">
        <f t="shared" si="98"/>
        <v>Thạc sĩ</v>
      </c>
      <c r="BD298" s="22" t="s">
        <v>122</v>
      </c>
      <c r="BE298" s="35" t="s">
        <v>2876</v>
      </c>
      <c r="BF298" s="35" t="s">
        <v>2877</v>
      </c>
      <c r="BG298" s="22" t="s">
        <v>2878</v>
      </c>
      <c r="BH298" s="22" t="s">
        <v>85</v>
      </c>
      <c r="BI298" s="35" t="s">
        <v>2879</v>
      </c>
      <c r="BJ298" s="16"/>
      <c r="BK298" s="14" t="s">
        <v>88</v>
      </c>
      <c r="BL298" s="16"/>
      <c r="BM298" s="16"/>
      <c r="BN298" s="22" t="s">
        <v>763</v>
      </c>
      <c r="BO298" s="36"/>
      <c r="BP298" s="30" t="s">
        <v>145</v>
      </c>
    </row>
    <row r="299" spans="1:248" ht="26.25" customHeight="1">
      <c r="A299" s="14">
        <f t="shared" si="85"/>
        <v>296</v>
      </c>
      <c r="B299" s="16">
        <v>3</v>
      </c>
      <c r="C299" s="136" t="s">
        <v>2880</v>
      </c>
      <c r="D299" s="16">
        <v>12</v>
      </c>
      <c r="E299" s="16">
        <v>7</v>
      </c>
      <c r="F299" s="16">
        <v>1972</v>
      </c>
      <c r="G299" s="16">
        <f t="shared" si="101"/>
        <v>46</v>
      </c>
      <c r="H299" s="16">
        <v>1</v>
      </c>
      <c r="I299" s="32" t="s">
        <v>2881</v>
      </c>
      <c r="J299" s="32" t="s">
        <v>2882</v>
      </c>
      <c r="K299" s="16">
        <v>18</v>
      </c>
      <c r="L299" s="16">
        <v>10</v>
      </c>
      <c r="M299" s="16">
        <v>2013</v>
      </c>
      <c r="N299" s="16" t="s">
        <v>247</v>
      </c>
      <c r="O299" s="16" t="s">
        <v>2883</v>
      </c>
      <c r="P299" s="16" t="s">
        <v>247</v>
      </c>
      <c r="Q299" s="150" t="s">
        <v>2859</v>
      </c>
      <c r="R299" s="33" t="s">
        <v>2884</v>
      </c>
      <c r="S299" s="16" t="s">
        <v>151</v>
      </c>
      <c r="T299" s="22" t="s">
        <v>152</v>
      </c>
      <c r="U299" s="16">
        <v>182</v>
      </c>
      <c r="V299" s="34" t="s">
        <v>1049</v>
      </c>
      <c r="W299" s="16" t="s">
        <v>77</v>
      </c>
      <c r="X299" s="20" t="e">
        <f>SUM(#REF!)</f>
        <v>#REF!</v>
      </c>
      <c r="Y299" s="21" t="e">
        <f>#REF!-X299</f>
        <v>#REF!</v>
      </c>
      <c r="Z299" s="21">
        <v>1700000</v>
      </c>
      <c r="AA299" s="21" t="e">
        <f t="shared" si="102"/>
        <v>#REF!</v>
      </c>
      <c r="AB299" s="21">
        <v>1700000</v>
      </c>
      <c r="AC299" s="21">
        <v>2000000</v>
      </c>
      <c r="AD299" s="21">
        <v>730000</v>
      </c>
      <c r="AE299" s="20" t="e">
        <f t="shared" si="100"/>
        <v>#REF!</v>
      </c>
      <c r="AF299" s="29" t="s">
        <v>886</v>
      </c>
      <c r="AG299" s="34"/>
      <c r="AH299" s="29">
        <v>42216</v>
      </c>
      <c r="AI299" s="29">
        <v>42370</v>
      </c>
      <c r="AJ299" s="29"/>
      <c r="AK299" s="29">
        <v>43101</v>
      </c>
      <c r="AL299" s="29" t="s">
        <v>78</v>
      </c>
      <c r="AM299" s="29"/>
      <c r="AN299" s="32" t="s">
        <v>2885</v>
      </c>
      <c r="AO299" s="29">
        <v>41974</v>
      </c>
      <c r="AP299" s="16" t="s">
        <v>80</v>
      </c>
      <c r="AQ299" s="29">
        <v>42095</v>
      </c>
      <c r="AR299" s="16"/>
      <c r="AS299" s="32"/>
      <c r="AT299" s="22" t="s">
        <v>211</v>
      </c>
      <c r="AU299" s="22">
        <v>2001</v>
      </c>
      <c r="AV299" s="22" t="s">
        <v>2886</v>
      </c>
      <c r="AW299" s="33" t="s">
        <v>2887</v>
      </c>
      <c r="AX299" s="33" t="s">
        <v>2888</v>
      </c>
      <c r="AY299" s="33"/>
      <c r="AZ299" s="22" t="s">
        <v>2852</v>
      </c>
      <c r="BA299" s="22" t="s">
        <v>2889</v>
      </c>
      <c r="BB299" s="22" t="str">
        <f t="shared" si="97"/>
        <v>Bác sĩ chuyên khoa cấp I - Gây mê hồi sức</v>
      </c>
      <c r="BC299" s="22" t="str">
        <f t="shared" si="98"/>
        <v>CKI</v>
      </c>
      <c r="BD299" s="22" t="s">
        <v>158</v>
      </c>
      <c r="BE299" s="35" t="s">
        <v>2890</v>
      </c>
      <c r="BF299" s="35" t="s">
        <v>2891</v>
      </c>
      <c r="BG299" s="22" t="s">
        <v>214</v>
      </c>
      <c r="BH299" s="22" t="s">
        <v>85</v>
      </c>
      <c r="BI299" s="22" t="s">
        <v>2892</v>
      </c>
      <c r="BJ299" s="16"/>
      <c r="BK299" s="16"/>
      <c r="BL299" s="16"/>
      <c r="BM299" s="16"/>
      <c r="BN299" s="22" t="s">
        <v>763</v>
      </c>
      <c r="BO299" s="36"/>
      <c r="BP299" s="30" t="s">
        <v>145</v>
      </c>
    </row>
    <row r="300" spans="1:248" ht="25.5">
      <c r="A300" s="14">
        <f t="shared" si="85"/>
        <v>297</v>
      </c>
      <c r="B300" s="16">
        <v>4</v>
      </c>
      <c r="C300" s="136" t="s">
        <v>2893</v>
      </c>
      <c r="D300" s="16"/>
      <c r="E300" s="16"/>
      <c r="F300" s="16">
        <v>1966</v>
      </c>
      <c r="G300" s="16">
        <f t="shared" si="101"/>
        <v>52</v>
      </c>
      <c r="H300" s="16">
        <v>1</v>
      </c>
      <c r="I300" s="32" t="s">
        <v>2894</v>
      </c>
      <c r="J300" s="32" t="s">
        <v>2895</v>
      </c>
      <c r="K300" s="16">
        <v>17</v>
      </c>
      <c r="L300" s="16">
        <v>6</v>
      </c>
      <c r="M300" s="16">
        <v>2013</v>
      </c>
      <c r="N300" s="16" t="s">
        <v>247</v>
      </c>
      <c r="O300" s="16" t="s">
        <v>2896</v>
      </c>
      <c r="P300" s="16" t="s">
        <v>247</v>
      </c>
      <c r="Q300" s="150" t="s">
        <v>2859</v>
      </c>
      <c r="R300" s="33" t="s">
        <v>2884</v>
      </c>
      <c r="S300" s="16" t="s">
        <v>151</v>
      </c>
      <c r="T300" s="22" t="s">
        <v>152</v>
      </c>
      <c r="U300" s="16">
        <v>183</v>
      </c>
      <c r="V300" s="29"/>
      <c r="W300" s="16" t="s">
        <v>77</v>
      </c>
      <c r="X300" s="20" t="e">
        <f>SUM(#REF!)</f>
        <v>#REF!</v>
      </c>
      <c r="Y300" s="21" t="e">
        <f>#REF!-X300</f>
        <v>#REF!</v>
      </c>
      <c r="Z300" s="21">
        <v>1700000</v>
      </c>
      <c r="AA300" s="21" t="e">
        <f t="shared" si="102"/>
        <v>#REF!</v>
      </c>
      <c r="AB300" s="21">
        <v>1700000</v>
      </c>
      <c r="AC300" s="21">
        <v>2000000</v>
      </c>
      <c r="AD300" s="21">
        <v>730000</v>
      </c>
      <c r="AE300" s="20" t="e">
        <f t="shared" si="100"/>
        <v>#REF!</v>
      </c>
      <c r="AF300" s="29">
        <v>41855</v>
      </c>
      <c r="AG300" s="29"/>
      <c r="AH300" s="29">
        <v>42220</v>
      </c>
      <c r="AI300" s="29">
        <v>42370</v>
      </c>
      <c r="AJ300" s="29"/>
      <c r="AK300" s="29">
        <v>43101</v>
      </c>
      <c r="AL300" s="29" t="s">
        <v>78</v>
      </c>
      <c r="AM300" s="29"/>
      <c r="AN300" s="32" t="s">
        <v>2897</v>
      </c>
      <c r="AO300" s="29">
        <v>41974</v>
      </c>
      <c r="AP300" s="16" t="s">
        <v>80</v>
      </c>
      <c r="AQ300" s="29">
        <v>42522</v>
      </c>
      <c r="AR300" s="16"/>
      <c r="AS300" s="32"/>
      <c r="AT300" s="22" t="s">
        <v>171</v>
      </c>
      <c r="AU300" s="22">
        <v>2009</v>
      </c>
      <c r="AV300" s="22" t="s">
        <v>2898</v>
      </c>
      <c r="AW300" s="33" t="s">
        <v>2899</v>
      </c>
      <c r="AX300" s="33" t="s">
        <v>104</v>
      </c>
      <c r="AY300" s="33" t="s">
        <v>138</v>
      </c>
      <c r="AZ300" s="22" t="s">
        <v>2900</v>
      </c>
      <c r="BA300" s="22" t="s">
        <v>2901</v>
      </c>
      <c r="BB300" s="22" t="str">
        <f t="shared" si="97"/>
        <v>Bác sĩ chuyên khoa cấp I - Gây mê hồi sức</v>
      </c>
      <c r="BC300" s="22" t="str">
        <f t="shared" si="98"/>
        <v>CKI</v>
      </c>
      <c r="BD300" s="22" t="s">
        <v>158</v>
      </c>
      <c r="BE300" s="35" t="s">
        <v>2902</v>
      </c>
      <c r="BF300" s="35" t="s">
        <v>2903</v>
      </c>
      <c r="BG300" s="22" t="s">
        <v>1389</v>
      </c>
      <c r="BH300" s="22" t="s">
        <v>85</v>
      </c>
      <c r="BI300" s="35" t="s">
        <v>2904</v>
      </c>
      <c r="BJ300" s="16"/>
      <c r="BK300" s="16"/>
      <c r="BL300" s="16"/>
      <c r="BM300" s="16"/>
      <c r="BN300" s="22" t="s">
        <v>763</v>
      </c>
      <c r="BO300" s="36"/>
      <c r="BP300" s="30" t="s">
        <v>145</v>
      </c>
    </row>
    <row r="301" spans="1:248" ht="32.25" customHeight="1">
      <c r="A301" s="14">
        <f t="shared" si="85"/>
        <v>298</v>
      </c>
      <c r="B301" s="16">
        <v>5</v>
      </c>
      <c r="C301" s="136" t="s">
        <v>2905</v>
      </c>
      <c r="D301" s="16">
        <v>10</v>
      </c>
      <c r="E301" s="16">
        <v>10</v>
      </c>
      <c r="F301" s="16">
        <v>1984</v>
      </c>
      <c r="G301" s="16">
        <f t="shared" si="101"/>
        <v>34</v>
      </c>
      <c r="H301" s="16">
        <v>0</v>
      </c>
      <c r="I301" s="32" t="s">
        <v>2906</v>
      </c>
      <c r="J301" s="32" t="s">
        <v>2907</v>
      </c>
      <c r="K301" s="16">
        <v>13</v>
      </c>
      <c r="L301" s="16">
        <v>12</v>
      </c>
      <c r="M301" s="16">
        <v>2010</v>
      </c>
      <c r="N301" s="16" t="s">
        <v>340</v>
      </c>
      <c r="O301" s="16" t="s">
        <v>2908</v>
      </c>
      <c r="P301" s="16" t="s">
        <v>340</v>
      </c>
      <c r="Q301" s="150" t="s">
        <v>2859</v>
      </c>
      <c r="R301" s="33" t="s">
        <v>2909</v>
      </c>
      <c r="S301" s="16" t="s">
        <v>151</v>
      </c>
      <c r="T301" s="16" t="s">
        <v>168</v>
      </c>
      <c r="U301" s="16" t="s">
        <v>2910</v>
      </c>
      <c r="V301" s="29">
        <v>42278</v>
      </c>
      <c r="W301" s="16" t="s">
        <v>77</v>
      </c>
      <c r="X301" s="20" t="e">
        <f>SUM(#REF!)</f>
        <v>#REF!</v>
      </c>
      <c r="Y301" s="21" t="e">
        <f>#REF!-X301</f>
        <v>#REF!</v>
      </c>
      <c r="Z301" s="21">
        <v>1500000</v>
      </c>
      <c r="AA301" s="21" t="e">
        <f t="shared" si="102"/>
        <v>#REF!</v>
      </c>
      <c r="AB301" s="21">
        <v>1500000</v>
      </c>
      <c r="AC301" s="21">
        <v>1800000</v>
      </c>
      <c r="AD301" s="21">
        <v>730000</v>
      </c>
      <c r="AE301" s="20" t="e">
        <f t="shared" si="100"/>
        <v>#REF!</v>
      </c>
      <c r="AF301" s="29">
        <v>42278</v>
      </c>
      <c r="AG301" s="29"/>
      <c r="AH301" s="29">
        <v>42338</v>
      </c>
      <c r="AI301" s="29">
        <v>42370</v>
      </c>
      <c r="AJ301" s="29" t="s">
        <v>77</v>
      </c>
      <c r="AK301" s="29">
        <v>43101</v>
      </c>
      <c r="AL301" s="29" t="s">
        <v>78</v>
      </c>
      <c r="AM301" s="29"/>
      <c r="AN301" s="32" t="s">
        <v>2911</v>
      </c>
      <c r="AO301" s="29">
        <v>42339</v>
      </c>
      <c r="AP301" s="16" t="s">
        <v>80</v>
      </c>
      <c r="AQ301" s="29">
        <v>41913</v>
      </c>
      <c r="AR301" s="16"/>
      <c r="AS301" s="32"/>
      <c r="AT301" s="22" t="s">
        <v>101</v>
      </c>
      <c r="AU301" s="22">
        <v>2009</v>
      </c>
      <c r="AV301" s="22" t="s">
        <v>1812</v>
      </c>
      <c r="AW301" s="33" t="s">
        <v>2912</v>
      </c>
      <c r="AX301" s="33"/>
      <c r="AY301" s="33"/>
      <c r="AZ301" s="22"/>
      <c r="BA301" s="22" t="s">
        <v>2913</v>
      </c>
      <c r="BB301" s="22" t="str">
        <f t="shared" si="97"/>
        <v>Bác sĩ Gây mê hồi sức</v>
      </c>
      <c r="BC301" s="22" t="str">
        <f t="shared" si="98"/>
        <v>BS.ĐH</v>
      </c>
      <c r="BD301" s="22" t="s">
        <v>141</v>
      </c>
      <c r="BE301" s="35" t="s">
        <v>2914</v>
      </c>
      <c r="BF301" s="34">
        <v>41543</v>
      </c>
      <c r="BG301" s="22" t="s">
        <v>786</v>
      </c>
      <c r="BH301" s="22" t="s">
        <v>160</v>
      </c>
      <c r="BI301" s="22" t="s">
        <v>2866</v>
      </c>
      <c r="BJ301" s="16"/>
      <c r="BK301" s="16"/>
      <c r="BL301" s="16"/>
      <c r="BM301" s="16"/>
      <c r="BN301" s="22" t="s">
        <v>763</v>
      </c>
      <c r="BO301" s="36"/>
      <c r="BP301" s="30" t="s">
        <v>145</v>
      </c>
    </row>
    <row r="302" spans="1:248" ht="25.5">
      <c r="A302" s="14">
        <f t="shared" si="85"/>
        <v>299</v>
      </c>
      <c r="B302" s="16">
        <v>8</v>
      </c>
      <c r="C302" s="175" t="s">
        <v>2143</v>
      </c>
      <c r="D302" s="16">
        <v>2</v>
      </c>
      <c r="E302" s="16">
        <v>11</v>
      </c>
      <c r="F302" s="16">
        <v>1970</v>
      </c>
      <c r="G302" s="16">
        <f t="shared" si="101"/>
        <v>48</v>
      </c>
      <c r="H302" s="16">
        <v>0</v>
      </c>
      <c r="I302" s="40" t="s">
        <v>2915</v>
      </c>
      <c r="J302" s="40" t="s">
        <v>2916</v>
      </c>
      <c r="K302" s="16">
        <v>3</v>
      </c>
      <c r="L302" s="16">
        <v>7</v>
      </c>
      <c r="M302" s="16">
        <v>2013</v>
      </c>
      <c r="N302" s="22" t="s">
        <v>337</v>
      </c>
      <c r="O302" s="22" t="s">
        <v>2917</v>
      </c>
      <c r="P302" s="22" t="s">
        <v>337</v>
      </c>
      <c r="Q302" s="150" t="s">
        <v>2859</v>
      </c>
      <c r="R302" s="33" t="s">
        <v>2884</v>
      </c>
      <c r="S302" s="16" t="s">
        <v>151</v>
      </c>
      <c r="T302" s="22" t="s">
        <v>152</v>
      </c>
      <c r="U302" s="16" t="s">
        <v>2918</v>
      </c>
      <c r="V302" s="29">
        <v>43010</v>
      </c>
      <c r="W302" s="16" t="s">
        <v>238</v>
      </c>
      <c r="X302" s="20" t="e">
        <f>SUM(#REF!)</f>
        <v>#REF!</v>
      </c>
      <c r="Y302" s="21" t="e">
        <f>#REF!-X302</f>
        <v>#REF!</v>
      </c>
      <c r="Z302" s="21">
        <v>1700000</v>
      </c>
      <c r="AA302" s="21" t="e">
        <f t="shared" si="102"/>
        <v>#REF!</v>
      </c>
      <c r="AB302" s="21">
        <v>1700000</v>
      </c>
      <c r="AC302" s="21">
        <v>2000000</v>
      </c>
      <c r="AD302" s="21">
        <v>730000</v>
      </c>
      <c r="AE302" s="20" t="e">
        <f t="shared" si="100"/>
        <v>#REF!</v>
      </c>
      <c r="AF302" s="29">
        <v>43010</v>
      </c>
      <c r="AG302" s="29"/>
      <c r="AH302" s="29"/>
      <c r="AI302" s="29"/>
      <c r="AJ302" s="29">
        <v>43070</v>
      </c>
      <c r="AK302" s="34">
        <v>43435</v>
      </c>
      <c r="AL302" s="34"/>
      <c r="AM302" s="34"/>
      <c r="AN302" s="16"/>
      <c r="AO302" s="29">
        <v>43070</v>
      </c>
      <c r="AP302" s="16"/>
      <c r="AQ302" s="29">
        <v>43070</v>
      </c>
      <c r="AR302" s="16"/>
      <c r="AS302" s="16"/>
      <c r="AT302" s="22" t="s">
        <v>101</v>
      </c>
      <c r="AU302" s="22">
        <v>2010</v>
      </c>
      <c r="AV302" s="22" t="s">
        <v>262</v>
      </c>
      <c r="AW302" s="33" t="s">
        <v>2919</v>
      </c>
      <c r="AX302" s="117"/>
      <c r="AY302" s="117"/>
      <c r="AZ302" s="22"/>
      <c r="BA302" s="22"/>
      <c r="BB302" s="22" t="str">
        <f t="shared" si="97"/>
        <v>Bác sĩ chuyên khoa cấp I - Gây mê hồi sức</v>
      </c>
      <c r="BC302" s="22" t="str">
        <f t="shared" si="98"/>
        <v>CKI</v>
      </c>
      <c r="BD302" s="22" t="s">
        <v>158</v>
      </c>
      <c r="BE302" s="35" t="s">
        <v>2920</v>
      </c>
      <c r="BF302" s="34">
        <v>41747</v>
      </c>
      <c r="BG302" s="22" t="s">
        <v>1761</v>
      </c>
      <c r="BH302" s="22" t="s">
        <v>160</v>
      </c>
      <c r="BI302" s="22" t="s">
        <v>2921</v>
      </c>
      <c r="BJ302" s="16"/>
      <c r="BK302" s="16"/>
      <c r="BL302" s="16"/>
      <c r="BM302" s="16"/>
      <c r="BN302" s="16" t="s">
        <v>316</v>
      </c>
      <c r="BO302" s="36" t="s">
        <v>216</v>
      </c>
      <c r="BP302" s="30" t="s">
        <v>145</v>
      </c>
    </row>
    <row r="303" spans="1:248" s="59" customFormat="1" ht="24.95" customHeight="1">
      <c r="A303" s="14">
        <f t="shared" si="85"/>
        <v>300</v>
      </c>
      <c r="B303" s="16">
        <v>10</v>
      </c>
      <c r="C303" s="175" t="s">
        <v>2922</v>
      </c>
      <c r="D303" s="16">
        <v>6</v>
      </c>
      <c r="E303" s="16">
        <v>5</v>
      </c>
      <c r="F303" s="16">
        <v>1984</v>
      </c>
      <c r="G303" s="16">
        <f t="shared" si="101"/>
        <v>34</v>
      </c>
      <c r="H303" s="16">
        <v>0</v>
      </c>
      <c r="I303" s="40" t="s">
        <v>2923</v>
      </c>
      <c r="J303" s="40" t="s">
        <v>2924</v>
      </c>
      <c r="K303" s="16">
        <v>29</v>
      </c>
      <c r="L303" s="16">
        <v>10</v>
      </c>
      <c r="M303" s="16">
        <v>2001</v>
      </c>
      <c r="N303" s="22" t="s">
        <v>889</v>
      </c>
      <c r="O303" s="22" t="s">
        <v>2925</v>
      </c>
      <c r="P303" s="22" t="s">
        <v>70</v>
      </c>
      <c r="Q303" s="152" t="s">
        <v>2859</v>
      </c>
      <c r="R303" s="22" t="s">
        <v>2884</v>
      </c>
      <c r="S303" s="22" t="s">
        <v>151</v>
      </c>
      <c r="T303" s="22" t="s">
        <v>152</v>
      </c>
      <c r="U303" s="16">
        <v>89</v>
      </c>
      <c r="V303" s="29">
        <v>43157</v>
      </c>
      <c r="W303" s="22" t="s">
        <v>238</v>
      </c>
      <c r="X303" s="20" t="e">
        <f>SUM(#REF!)</f>
        <v>#REF!</v>
      </c>
      <c r="Y303" s="21" t="e">
        <f>#REF!-X303</f>
        <v>#REF!</v>
      </c>
      <c r="Z303" s="21">
        <v>1700000</v>
      </c>
      <c r="AA303" s="21" t="e">
        <f t="shared" si="102"/>
        <v>#REF!</v>
      </c>
      <c r="AB303" s="21">
        <v>1700000</v>
      </c>
      <c r="AC303" s="21">
        <v>2000000</v>
      </c>
      <c r="AD303" s="21">
        <v>730000</v>
      </c>
      <c r="AE303" s="20" t="e">
        <f t="shared" si="100"/>
        <v>#REF!</v>
      </c>
      <c r="AF303" s="29">
        <v>43157</v>
      </c>
      <c r="AG303" s="16"/>
      <c r="AH303" s="29"/>
      <c r="AJ303" s="22"/>
      <c r="AK303" s="29">
        <v>43216</v>
      </c>
      <c r="AL303" s="29">
        <v>43585</v>
      </c>
      <c r="AM303" s="29"/>
      <c r="AN303" s="33"/>
      <c r="AO303" s="45">
        <v>43221</v>
      </c>
      <c r="AP303" s="33"/>
      <c r="AQ303" s="45">
        <v>43221</v>
      </c>
      <c r="AR303" s="33"/>
      <c r="AS303" s="33"/>
      <c r="AT303" s="33" t="s">
        <v>101</v>
      </c>
      <c r="AU303" s="33">
        <v>2016</v>
      </c>
      <c r="AV303" s="22" t="s">
        <v>262</v>
      </c>
      <c r="AW303" s="33"/>
      <c r="AX303" s="33" t="s">
        <v>104</v>
      </c>
      <c r="AY303" s="33" t="s">
        <v>104</v>
      </c>
      <c r="AZ303" s="33" t="s">
        <v>2926</v>
      </c>
      <c r="BA303" s="33" t="s">
        <v>2927</v>
      </c>
      <c r="BB303" s="22" t="str">
        <f t="shared" si="97"/>
        <v>Bác sĩ chuyên khoa cấp I - Gây mê hồi sức</v>
      </c>
      <c r="BC303" s="22" t="str">
        <f t="shared" si="98"/>
        <v>CKI</v>
      </c>
      <c r="BD303" s="22" t="s">
        <v>158</v>
      </c>
      <c r="BE303" s="33" t="s">
        <v>2928</v>
      </c>
      <c r="BF303" s="33" t="s">
        <v>2929</v>
      </c>
      <c r="BG303" s="22" t="s">
        <v>84</v>
      </c>
      <c r="BH303" s="33" t="s">
        <v>704</v>
      </c>
      <c r="BI303" s="33" t="s">
        <v>2930</v>
      </c>
      <c r="BJ303" s="33"/>
      <c r="BK303" s="33"/>
      <c r="BL303" s="33"/>
      <c r="BM303" s="33"/>
      <c r="BN303" s="52" t="s">
        <v>319</v>
      </c>
      <c r="BO303" s="47"/>
      <c r="BP303" s="30" t="s">
        <v>145</v>
      </c>
      <c r="BQ303"/>
      <c r="BR303"/>
      <c r="BS303"/>
      <c r="BT303"/>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c r="DD303"/>
      <c r="DE303"/>
      <c r="DF303"/>
      <c r="DG303"/>
      <c r="DH303"/>
      <c r="DI303"/>
      <c r="DJ303"/>
      <c r="DK303"/>
      <c r="DL303"/>
      <c r="DM303"/>
      <c r="DN303"/>
      <c r="DO303"/>
      <c r="DP303"/>
      <c r="DQ303"/>
      <c r="DR303"/>
      <c r="DS303"/>
      <c r="DT303"/>
      <c r="DU303"/>
      <c r="DV303"/>
      <c r="DW303"/>
      <c r="DX303"/>
      <c r="DY303"/>
      <c r="DZ303"/>
      <c r="EA303"/>
      <c r="EB303"/>
      <c r="EC303"/>
      <c r="ED303"/>
      <c r="EE303"/>
      <c r="EF303"/>
      <c r="EG303"/>
      <c r="EH303"/>
      <c r="EI303"/>
      <c r="EJ303"/>
      <c r="EK303"/>
      <c r="EL303"/>
      <c r="EM303"/>
      <c r="EN303"/>
      <c r="EO303"/>
      <c r="EP303"/>
      <c r="EQ303"/>
      <c r="ER303"/>
      <c r="ES303"/>
      <c r="ET303"/>
      <c r="EU303"/>
      <c r="EV303"/>
      <c r="EW303"/>
      <c r="EX303"/>
      <c r="EY303"/>
      <c r="EZ303"/>
      <c r="FA303"/>
      <c r="FB303"/>
      <c r="FC303"/>
      <c r="FD303"/>
      <c r="FE303"/>
      <c r="FF303"/>
      <c r="FG303"/>
      <c r="FH303"/>
      <c r="FI303"/>
      <c r="FJ303"/>
      <c r="FK303"/>
      <c r="FL303"/>
      <c r="FM303"/>
      <c r="FN303"/>
      <c r="FO303"/>
      <c r="FP303"/>
      <c r="FQ303"/>
      <c r="FR303"/>
      <c r="FS303"/>
      <c r="FT303"/>
      <c r="FU303"/>
      <c r="FV303"/>
      <c r="FW303"/>
      <c r="FX303"/>
      <c r="FY303"/>
      <c r="FZ303"/>
      <c r="GA303"/>
      <c r="GB303"/>
      <c r="GC303"/>
      <c r="GD303"/>
      <c r="GE303"/>
      <c r="GF303"/>
      <c r="GG303"/>
      <c r="GH303"/>
      <c r="GI303"/>
      <c r="GJ303"/>
      <c r="GK303"/>
      <c r="GL303"/>
      <c r="GM303"/>
      <c r="GN303"/>
      <c r="GO303"/>
      <c r="GP303"/>
      <c r="GQ303"/>
      <c r="GR303"/>
      <c r="GS303"/>
      <c r="GT303"/>
      <c r="GU303"/>
      <c r="GV303"/>
      <c r="GW303"/>
      <c r="GX303"/>
      <c r="GY303"/>
      <c r="GZ303"/>
      <c r="HA303"/>
      <c r="HB303"/>
      <c r="HC303"/>
      <c r="HD303"/>
      <c r="HE303"/>
      <c r="HF303"/>
      <c r="HG303"/>
      <c r="HH303"/>
      <c r="HI303"/>
      <c r="HJ303"/>
      <c r="HK303"/>
      <c r="HL303"/>
      <c r="HM303"/>
      <c r="HN303"/>
      <c r="HO303"/>
      <c r="HP303"/>
      <c r="HQ303"/>
      <c r="HR303"/>
      <c r="HS303"/>
      <c r="HT303"/>
      <c r="HU303"/>
      <c r="HV303"/>
      <c r="HW303"/>
      <c r="HX303"/>
      <c r="HY303"/>
      <c r="HZ303"/>
      <c r="IA303"/>
      <c r="IB303"/>
      <c r="IC303"/>
      <c r="ID303"/>
      <c r="IE303"/>
      <c r="IF303"/>
      <c r="IG303"/>
      <c r="IH303"/>
      <c r="II303"/>
      <c r="IJ303"/>
      <c r="IK303"/>
      <c r="IL303"/>
      <c r="IM303"/>
      <c r="IN303"/>
    </row>
    <row r="304" spans="1:248" s="79" customFormat="1" ht="23.25" customHeight="1">
      <c r="A304" s="14">
        <f t="shared" si="85"/>
        <v>301</v>
      </c>
      <c r="B304" s="16"/>
      <c r="C304" s="175" t="s">
        <v>2931</v>
      </c>
      <c r="D304" s="16">
        <v>28</v>
      </c>
      <c r="E304" s="16">
        <v>6</v>
      </c>
      <c r="F304" s="16">
        <v>1988</v>
      </c>
      <c r="G304" s="16">
        <f t="shared" si="101"/>
        <v>30</v>
      </c>
      <c r="H304" s="22">
        <v>1</v>
      </c>
      <c r="I304" s="40" t="s">
        <v>2932</v>
      </c>
      <c r="J304" s="40" t="s">
        <v>2933</v>
      </c>
      <c r="K304" s="16">
        <v>17</v>
      </c>
      <c r="L304" s="16">
        <v>1</v>
      </c>
      <c r="M304" s="16">
        <v>2018</v>
      </c>
      <c r="N304" s="22" t="s">
        <v>70</v>
      </c>
      <c r="O304" s="22" t="s">
        <v>2934</v>
      </c>
      <c r="P304" s="22" t="s">
        <v>70</v>
      </c>
      <c r="Q304" s="152" t="s">
        <v>2859</v>
      </c>
      <c r="R304" s="22" t="s">
        <v>2884</v>
      </c>
      <c r="S304" s="22" t="s">
        <v>270</v>
      </c>
      <c r="T304" s="22" t="s">
        <v>152</v>
      </c>
      <c r="U304" s="80">
        <v>278</v>
      </c>
      <c r="V304" s="45">
        <v>43313</v>
      </c>
      <c r="W304" s="33" t="s">
        <v>238</v>
      </c>
      <c r="X304" s="20" t="e">
        <f>SUM(#REF!)</f>
        <v>#REF!</v>
      </c>
      <c r="Y304" s="21" t="e">
        <f>#REF!-X304</f>
        <v>#REF!</v>
      </c>
      <c r="Z304" s="44">
        <v>1600000</v>
      </c>
      <c r="AA304" s="44" t="e">
        <f t="shared" si="102"/>
        <v>#REF!</v>
      </c>
      <c r="AB304" s="44">
        <v>1600000</v>
      </c>
      <c r="AC304" s="44">
        <v>1600000</v>
      </c>
      <c r="AD304" s="44">
        <v>730000</v>
      </c>
      <c r="AE304" s="20" t="e">
        <f t="shared" si="100"/>
        <v>#REF!</v>
      </c>
      <c r="AF304" s="45">
        <v>43313</v>
      </c>
      <c r="AG304" s="33"/>
      <c r="AH304" s="33"/>
      <c r="AI304" s="33"/>
      <c r="AJ304" s="33"/>
      <c r="AK304" s="45">
        <v>43374</v>
      </c>
      <c r="AL304" s="45">
        <v>43738</v>
      </c>
      <c r="AM304" s="33"/>
      <c r="AN304" s="33"/>
      <c r="AO304" s="33"/>
      <c r="AP304" s="33"/>
      <c r="AQ304" s="33"/>
      <c r="AR304" s="33"/>
      <c r="AS304" s="33"/>
      <c r="AT304" s="33" t="s">
        <v>211</v>
      </c>
      <c r="AU304" s="33">
        <v>2018</v>
      </c>
      <c r="AV304" s="33" t="s">
        <v>240</v>
      </c>
      <c r="AW304" s="33" t="s">
        <v>2935</v>
      </c>
      <c r="AX304" s="33"/>
      <c r="AY304" s="33" t="s">
        <v>138</v>
      </c>
      <c r="AZ304" s="33"/>
      <c r="BA304" s="33"/>
      <c r="BB304" s="33" t="str">
        <f t="shared" si="97"/>
        <v>Bác sĩ chuyên khoa cấp I - Gây mê hồi sức</v>
      </c>
      <c r="BC304" s="22" t="str">
        <f t="shared" si="98"/>
        <v>CKI</v>
      </c>
      <c r="BD304" s="22" t="s">
        <v>158</v>
      </c>
      <c r="BE304" s="33" t="s">
        <v>2936</v>
      </c>
      <c r="BF304" s="45" t="s">
        <v>2937</v>
      </c>
      <c r="BG304" s="33" t="s">
        <v>84</v>
      </c>
      <c r="BH304" s="33" t="s">
        <v>160</v>
      </c>
      <c r="BI304" s="33" t="s">
        <v>2938</v>
      </c>
      <c r="BJ304" s="33"/>
      <c r="BK304" s="33"/>
      <c r="BL304" s="33"/>
      <c r="BM304" s="33"/>
      <c r="BN304" s="33"/>
      <c r="BO304" s="47"/>
      <c r="BP304" s="30" t="s">
        <v>145</v>
      </c>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c r="DO304"/>
      <c r="DP304"/>
      <c r="DQ304"/>
      <c r="DR304"/>
      <c r="DS304"/>
      <c r="DT304"/>
      <c r="DU304"/>
      <c r="DV304"/>
      <c r="DW304"/>
      <c r="DX304"/>
      <c r="DY304"/>
      <c r="DZ304"/>
      <c r="EA304"/>
      <c r="EB304"/>
      <c r="EC304"/>
      <c r="ED304"/>
      <c r="EE304"/>
      <c r="EF304"/>
      <c r="EG304"/>
      <c r="EH304"/>
      <c r="EI304"/>
      <c r="EJ304"/>
      <c r="EK304"/>
      <c r="EL304"/>
      <c r="EM304"/>
      <c r="EN304"/>
      <c r="EO304"/>
      <c r="EP304"/>
      <c r="EQ304"/>
      <c r="ER304"/>
      <c r="ES304"/>
      <c r="ET304"/>
      <c r="EU304"/>
      <c r="EV304"/>
      <c r="EW304"/>
      <c r="EX304"/>
      <c r="EY304"/>
      <c r="EZ304"/>
      <c r="FA304"/>
      <c r="FB304"/>
      <c r="FC304"/>
      <c r="FD304"/>
      <c r="FE304"/>
      <c r="FF304"/>
      <c r="FG304"/>
      <c r="FH304"/>
      <c r="FI304"/>
      <c r="FJ304"/>
      <c r="FK304"/>
      <c r="FL304"/>
      <c r="FM304"/>
      <c r="FN304"/>
      <c r="FO304"/>
      <c r="FP304"/>
      <c r="FQ304"/>
      <c r="FR304"/>
      <c r="FS304"/>
      <c r="FT304"/>
      <c r="FU304"/>
      <c r="FV304"/>
      <c r="FW304"/>
      <c r="FX304"/>
      <c r="FY304"/>
      <c r="FZ304"/>
      <c r="GA304"/>
      <c r="GB304"/>
      <c r="GC304"/>
      <c r="GD304"/>
      <c r="GE304"/>
      <c r="GF304"/>
      <c r="GG304"/>
      <c r="GH304"/>
      <c r="GI304"/>
      <c r="GJ304"/>
      <c r="GK304"/>
      <c r="GL304"/>
      <c r="GM304"/>
      <c r="GN304"/>
      <c r="GO304"/>
      <c r="GP304"/>
      <c r="GQ304"/>
      <c r="GR304"/>
      <c r="GS304"/>
      <c r="GT304"/>
      <c r="GU304"/>
      <c r="GV304"/>
      <c r="GW304"/>
      <c r="GX304"/>
      <c r="GY304"/>
      <c r="GZ304"/>
      <c r="HA304"/>
      <c r="HB304"/>
      <c r="HC304"/>
      <c r="HD304"/>
      <c r="HE304"/>
      <c r="HF304"/>
      <c r="HG304"/>
      <c r="HH304"/>
      <c r="HI304"/>
      <c r="HJ304"/>
      <c r="HK304"/>
      <c r="HL304"/>
      <c r="HM304"/>
      <c r="HN304"/>
      <c r="HO304"/>
      <c r="HP304"/>
      <c r="HQ304"/>
      <c r="HR304"/>
      <c r="HS304"/>
      <c r="HT304"/>
      <c r="HU304"/>
      <c r="HV304"/>
      <c r="HW304"/>
      <c r="HX304"/>
      <c r="HY304"/>
      <c r="HZ304"/>
      <c r="IA304"/>
      <c r="IB304"/>
      <c r="IC304"/>
      <c r="ID304"/>
      <c r="IE304"/>
      <c r="IF304"/>
      <c r="IG304"/>
      <c r="IH304"/>
      <c r="II304"/>
      <c r="IJ304"/>
      <c r="IK304"/>
      <c r="IL304"/>
      <c r="IM304"/>
      <c r="IN304"/>
    </row>
    <row r="305" spans="1:248" s="59" customFormat="1" ht="23.25" customHeight="1">
      <c r="A305" s="14">
        <f t="shared" si="85"/>
        <v>302</v>
      </c>
      <c r="B305" s="16">
        <v>5</v>
      </c>
      <c r="C305" s="42" t="s">
        <v>2939</v>
      </c>
      <c r="D305" s="33">
        <v>20</v>
      </c>
      <c r="E305" s="33">
        <v>10</v>
      </c>
      <c r="F305" s="33">
        <v>1974</v>
      </c>
      <c r="G305" s="16">
        <f t="shared" si="101"/>
        <v>44</v>
      </c>
      <c r="H305" s="33">
        <v>1</v>
      </c>
      <c r="I305" s="43" t="s">
        <v>2940</v>
      </c>
      <c r="J305" s="43" t="s">
        <v>2941</v>
      </c>
      <c r="K305" s="33">
        <v>16</v>
      </c>
      <c r="L305" s="33">
        <v>2</v>
      </c>
      <c r="M305" s="33">
        <v>2017</v>
      </c>
      <c r="N305" s="33" t="s">
        <v>320</v>
      </c>
      <c r="O305" s="33" t="s">
        <v>2942</v>
      </c>
      <c r="P305" s="33" t="s">
        <v>320</v>
      </c>
      <c r="Q305" s="152" t="s">
        <v>2859</v>
      </c>
      <c r="R305" s="33" t="s">
        <v>2943</v>
      </c>
      <c r="S305" s="33" t="s">
        <v>151</v>
      </c>
      <c r="T305" s="16" t="s">
        <v>118</v>
      </c>
      <c r="U305" s="16"/>
      <c r="V305" s="29">
        <v>43374</v>
      </c>
      <c r="W305" s="16" t="s">
        <v>182</v>
      </c>
      <c r="X305" s="20" t="e">
        <f>SUM(#REF!)</f>
        <v>#REF!</v>
      </c>
      <c r="Y305" s="21"/>
      <c r="Z305" s="21"/>
      <c r="AA305" s="21"/>
      <c r="AB305" s="21"/>
      <c r="AC305" s="21"/>
      <c r="AD305" s="21"/>
      <c r="AE305" s="20" t="e">
        <f t="shared" si="100"/>
        <v>#REF!</v>
      </c>
      <c r="AF305" s="29">
        <v>43358</v>
      </c>
      <c r="AG305" s="29"/>
      <c r="AH305" s="29"/>
      <c r="AI305" s="29"/>
      <c r="AJ305" s="29"/>
      <c r="AK305" s="34"/>
      <c r="AL305" s="34">
        <v>43708</v>
      </c>
      <c r="AM305" s="34"/>
      <c r="AN305" s="16"/>
      <c r="AO305" s="29"/>
      <c r="AP305" s="22"/>
      <c r="AQ305" s="22"/>
      <c r="AR305" s="22"/>
      <c r="AS305" s="22"/>
      <c r="AT305" s="22" t="s">
        <v>239</v>
      </c>
      <c r="AU305" s="22">
        <v>2012</v>
      </c>
      <c r="AV305" s="22" t="s">
        <v>262</v>
      </c>
      <c r="AW305" s="16" t="s">
        <v>2944</v>
      </c>
      <c r="AX305" s="22" t="s">
        <v>226</v>
      </c>
      <c r="AY305" s="22"/>
      <c r="AZ305" s="22"/>
      <c r="BA305" s="33"/>
      <c r="BB305" s="22" t="str">
        <f t="shared" si="97"/>
        <v xml:space="preserve">Thạc sĩ Y học chuyên ngành Gây mê hồi sức </v>
      </c>
      <c r="BC305" s="22" t="str">
        <f t="shared" si="98"/>
        <v>Thạc sĩ</v>
      </c>
      <c r="BD305" s="22" t="s">
        <v>122</v>
      </c>
      <c r="BE305" s="35" t="s">
        <v>2945</v>
      </c>
      <c r="BF305" s="34">
        <v>41568</v>
      </c>
      <c r="BG305" s="22" t="s">
        <v>1475</v>
      </c>
      <c r="BH305" s="22" t="s">
        <v>160</v>
      </c>
      <c r="BI305" s="22" t="s">
        <v>2946</v>
      </c>
      <c r="BJ305" s="16"/>
      <c r="BK305" s="16"/>
      <c r="BL305" s="16"/>
      <c r="BM305" s="16"/>
      <c r="BN305" s="22"/>
      <c r="BO305" s="16"/>
      <c r="BP305" s="33" t="s">
        <v>2947</v>
      </c>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c r="DT305"/>
      <c r="DU305"/>
      <c r="DV305"/>
      <c r="DW305"/>
      <c r="DX305"/>
      <c r="DY305"/>
      <c r="DZ305"/>
      <c r="EA305"/>
      <c r="EB305"/>
      <c r="EC305"/>
      <c r="ED305"/>
      <c r="EE305"/>
      <c r="EF305"/>
      <c r="EG305"/>
      <c r="EH305"/>
      <c r="EI305"/>
      <c r="EJ305"/>
      <c r="EK305"/>
      <c r="EL305"/>
      <c r="EM305"/>
      <c r="EN305"/>
      <c r="EO305"/>
      <c r="EP305"/>
      <c r="EQ305"/>
      <c r="ER305"/>
      <c r="ES305"/>
      <c r="ET305"/>
      <c r="EU305"/>
      <c r="EV305"/>
      <c r="EW305"/>
      <c r="EX305"/>
      <c r="EY305"/>
      <c r="EZ305"/>
      <c r="FA305"/>
      <c r="FB305"/>
      <c r="FC305"/>
      <c r="FD305"/>
      <c r="FE305"/>
      <c r="FF305"/>
      <c r="FG305"/>
      <c r="FH305"/>
      <c r="FI305"/>
      <c r="FJ305"/>
      <c r="FK305"/>
      <c r="FL305"/>
      <c r="FM305"/>
      <c r="FN305"/>
      <c r="FO305"/>
      <c r="FP305"/>
      <c r="FQ305"/>
      <c r="FR305"/>
      <c r="FS305"/>
      <c r="FT305"/>
      <c r="FU305"/>
      <c r="FV305"/>
      <c r="FW305"/>
      <c r="FX305"/>
      <c r="FY305"/>
      <c r="FZ305"/>
      <c r="GA305"/>
      <c r="GB305"/>
      <c r="GC305"/>
      <c r="GD305"/>
      <c r="GE305"/>
      <c r="GF305"/>
      <c r="GG305"/>
      <c r="GH305"/>
      <c r="GI305"/>
      <c r="GJ305"/>
      <c r="GK305"/>
      <c r="GL305"/>
      <c r="GM305"/>
      <c r="GN305"/>
      <c r="GO305"/>
      <c r="GP305"/>
      <c r="GQ305"/>
      <c r="GR305"/>
      <c r="GS305"/>
      <c r="GT305"/>
      <c r="GU305"/>
      <c r="GV305"/>
      <c r="GW305"/>
      <c r="GX305"/>
      <c r="GY305"/>
      <c r="GZ305"/>
      <c r="HA305"/>
      <c r="HB305"/>
      <c r="HC305"/>
      <c r="HD305"/>
      <c r="HE305"/>
      <c r="HF305"/>
      <c r="HG305"/>
      <c r="HH305"/>
      <c r="HI305"/>
      <c r="HJ305"/>
      <c r="HK305"/>
      <c r="HL305"/>
      <c r="HM305"/>
      <c r="HN305"/>
      <c r="HO305"/>
      <c r="HP305"/>
      <c r="HQ305"/>
      <c r="HR305"/>
      <c r="HS305"/>
      <c r="HT305"/>
      <c r="HU305"/>
      <c r="HV305"/>
      <c r="HW305"/>
      <c r="HX305"/>
      <c r="HY305"/>
      <c r="HZ305"/>
      <c r="IA305"/>
      <c r="IB305"/>
      <c r="IC305"/>
      <c r="ID305"/>
      <c r="IE305"/>
      <c r="IF305"/>
      <c r="IG305"/>
      <c r="IH305"/>
      <c r="II305"/>
      <c r="IJ305"/>
      <c r="IK305"/>
      <c r="IL305"/>
      <c r="IM305"/>
      <c r="IN305"/>
    </row>
    <row r="306" spans="1:248" ht="25.5">
      <c r="A306" s="14">
        <f t="shared" si="85"/>
        <v>303</v>
      </c>
      <c r="B306" s="16">
        <v>13</v>
      </c>
      <c r="C306" s="206" t="s">
        <v>2948</v>
      </c>
      <c r="D306" s="16">
        <v>20</v>
      </c>
      <c r="E306" s="16">
        <v>4</v>
      </c>
      <c r="F306" s="16">
        <v>1964</v>
      </c>
      <c r="G306" s="16">
        <f t="shared" si="101"/>
        <v>54</v>
      </c>
      <c r="H306" s="16">
        <v>1</v>
      </c>
      <c r="I306" s="32" t="s">
        <v>2949</v>
      </c>
      <c r="J306" s="16" t="s">
        <v>2950</v>
      </c>
      <c r="K306" s="16">
        <v>20</v>
      </c>
      <c r="L306" s="16">
        <v>4</v>
      </c>
      <c r="M306" s="16">
        <v>1963</v>
      </c>
      <c r="N306" s="16" t="s">
        <v>364</v>
      </c>
      <c r="O306" s="16" t="s">
        <v>2951</v>
      </c>
      <c r="P306" s="16" t="s">
        <v>364</v>
      </c>
      <c r="Q306" s="152" t="s">
        <v>2859</v>
      </c>
      <c r="R306" s="33" t="s">
        <v>2952</v>
      </c>
      <c r="S306" s="16" t="s">
        <v>2835</v>
      </c>
      <c r="T306" s="16" t="s">
        <v>304</v>
      </c>
      <c r="U306" s="16" t="s">
        <v>770</v>
      </c>
      <c r="V306" s="34" t="s">
        <v>1280</v>
      </c>
      <c r="W306" s="16" t="s">
        <v>77</v>
      </c>
      <c r="X306" s="20" t="e">
        <f>SUM(#REF!)</f>
        <v>#REF!</v>
      </c>
      <c r="Y306" s="21" t="e">
        <f>#REF!-X306</f>
        <v>#REF!</v>
      </c>
      <c r="Z306" s="21">
        <v>3000000</v>
      </c>
      <c r="AA306" s="21" t="e">
        <f t="shared" ref="AA306:AA307" si="103">Y306-Z306-AB306-AC306-AD306</f>
        <v>#REF!</v>
      </c>
      <c r="AB306" s="21"/>
      <c r="AC306" s="21"/>
      <c r="AD306" s="21"/>
      <c r="AE306" s="20" t="e">
        <f t="shared" si="100"/>
        <v>#REF!</v>
      </c>
      <c r="AF306" s="29" t="s">
        <v>281</v>
      </c>
      <c r="AG306" s="29"/>
      <c r="AH306" s="22"/>
      <c r="AI306" s="29">
        <v>42370</v>
      </c>
      <c r="AJ306" s="29" t="s">
        <v>77</v>
      </c>
      <c r="AK306" s="29">
        <v>43101</v>
      </c>
      <c r="AL306" s="29" t="s">
        <v>78</v>
      </c>
      <c r="AM306" s="29"/>
      <c r="AN306" s="32" t="s">
        <v>2953</v>
      </c>
      <c r="AO306" s="29">
        <v>41821</v>
      </c>
      <c r="AP306" s="16" t="s">
        <v>80</v>
      </c>
      <c r="AQ306" s="29">
        <v>41913</v>
      </c>
      <c r="AR306" s="16"/>
      <c r="AS306" s="32"/>
      <c r="AT306" s="22" t="s">
        <v>171</v>
      </c>
      <c r="AU306" s="22">
        <v>1990</v>
      </c>
      <c r="AV306" s="22" t="s">
        <v>2954</v>
      </c>
      <c r="AW306" s="33"/>
      <c r="AX306" s="117" t="s">
        <v>226</v>
      </c>
      <c r="AY306" s="117" t="s">
        <v>104</v>
      </c>
      <c r="AZ306" s="22"/>
      <c r="BA306" s="22"/>
      <c r="BB306" s="22" t="str">
        <f t="shared" si="97"/>
        <v>Trung cấp KTV GMHS</v>
      </c>
      <c r="BC306" s="22" t="str">
        <f t="shared" si="98"/>
        <v>TC</v>
      </c>
      <c r="BD306" s="22" t="s">
        <v>534</v>
      </c>
      <c r="BE306" s="22" t="s">
        <v>2955</v>
      </c>
      <c r="BF306" s="22" t="s">
        <v>516</v>
      </c>
      <c r="BG306" s="22" t="s">
        <v>448</v>
      </c>
      <c r="BH306" s="22" t="s">
        <v>85</v>
      </c>
      <c r="BI306" s="22" t="s">
        <v>2956</v>
      </c>
      <c r="BJ306" s="16"/>
      <c r="BK306" s="16"/>
      <c r="BL306" s="16"/>
      <c r="BM306" s="16"/>
      <c r="BN306" s="22" t="s">
        <v>763</v>
      </c>
      <c r="BO306" s="36"/>
      <c r="BP306" s="24"/>
    </row>
    <row r="307" spans="1:248" ht="24.75" customHeight="1">
      <c r="A307" s="14">
        <f t="shared" si="85"/>
        <v>304</v>
      </c>
      <c r="B307" s="16">
        <v>44</v>
      </c>
      <c r="C307" s="206" t="s">
        <v>2964</v>
      </c>
      <c r="D307" s="14">
        <v>20</v>
      </c>
      <c r="E307" s="14">
        <v>2</v>
      </c>
      <c r="F307" s="14">
        <v>1984</v>
      </c>
      <c r="G307" s="16">
        <f t="shared" si="101"/>
        <v>34</v>
      </c>
      <c r="H307" s="16">
        <v>1</v>
      </c>
      <c r="I307" s="17" t="s">
        <v>2965</v>
      </c>
      <c r="J307" s="17" t="s">
        <v>2966</v>
      </c>
      <c r="K307" s="14">
        <v>5</v>
      </c>
      <c r="L307" s="14">
        <v>7</v>
      </c>
      <c r="M307" s="14">
        <v>2001</v>
      </c>
      <c r="N307" s="17" t="s">
        <v>70</v>
      </c>
      <c r="O307" s="14" t="s">
        <v>2967</v>
      </c>
      <c r="P307" s="14" t="s">
        <v>70</v>
      </c>
      <c r="Q307" s="152" t="s">
        <v>2859</v>
      </c>
      <c r="R307" s="28" t="s">
        <v>291</v>
      </c>
      <c r="S307" s="14" t="s">
        <v>280</v>
      </c>
      <c r="T307" s="14" t="s">
        <v>293</v>
      </c>
      <c r="U307" s="14">
        <v>189</v>
      </c>
      <c r="V307" s="19" t="s">
        <v>294</v>
      </c>
      <c r="W307" s="14" t="s">
        <v>77</v>
      </c>
      <c r="X307" s="20" t="e">
        <f>SUM(#REF!)</f>
        <v>#REF!</v>
      </c>
      <c r="Y307" s="21" t="e">
        <f>#REF!-X307</f>
        <v>#REF!</v>
      </c>
      <c r="Z307" s="21">
        <v>1500000</v>
      </c>
      <c r="AA307" s="21" t="e">
        <f t="shared" si="103"/>
        <v>#REF!</v>
      </c>
      <c r="AB307" s="21"/>
      <c r="AC307" s="21"/>
      <c r="AD307" s="21"/>
      <c r="AE307" s="20" t="e">
        <f t="shared" si="100"/>
        <v>#REF!</v>
      </c>
      <c r="AF307" s="19" t="s">
        <v>281</v>
      </c>
      <c r="AG307" s="25" t="s">
        <v>513</v>
      </c>
      <c r="AH307" s="19" t="e">
        <f t="shared" ref="AH307" si="104">AG307+365</f>
        <v>#VALUE!</v>
      </c>
      <c r="AI307" s="19">
        <v>42370</v>
      </c>
      <c r="AJ307" s="19"/>
      <c r="AK307" s="19">
        <v>43101</v>
      </c>
      <c r="AL307" s="29" t="s">
        <v>78</v>
      </c>
      <c r="AM307" s="19"/>
      <c r="AN307" s="17" t="s">
        <v>2968</v>
      </c>
      <c r="AO307" s="19">
        <v>41852</v>
      </c>
      <c r="AP307" s="14" t="s">
        <v>80</v>
      </c>
      <c r="AQ307" s="19">
        <v>41913</v>
      </c>
      <c r="AR307" s="14"/>
      <c r="AS307" s="17"/>
      <c r="AT307" s="18" t="s">
        <v>101</v>
      </c>
      <c r="AU307" s="18">
        <v>2018</v>
      </c>
      <c r="AV307" s="18" t="s">
        <v>295</v>
      </c>
      <c r="AW307" s="18" t="s">
        <v>2969</v>
      </c>
      <c r="AX307" s="30" t="s">
        <v>104</v>
      </c>
      <c r="AY307" s="30" t="s">
        <v>138</v>
      </c>
      <c r="AZ307" s="18" t="s">
        <v>308</v>
      </c>
      <c r="BA307" s="18" t="s">
        <v>2970</v>
      </c>
      <c r="BB307" s="22" t="str">
        <f t="shared" si="97"/>
        <v>Cao đẳng điều dưỡng</v>
      </c>
      <c r="BC307" s="22" t="str">
        <f t="shared" si="98"/>
        <v>CĐ</v>
      </c>
      <c r="BD307" s="22" t="s">
        <v>297</v>
      </c>
      <c r="BE307" s="18" t="s">
        <v>2971</v>
      </c>
      <c r="BF307" s="27" t="s">
        <v>2972</v>
      </c>
      <c r="BG307" s="18" t="s">
        <v>84</v>
      </c>
      <c r="BH307" s="18" t="s">
        <v>85</v>
      </c>
      <c r="BI307" s="18" t="s">
        <v>289</v>
      </c>
      <c r="BJ307" s="14"/>
      <c r="BK307" s="14" t="s">
        <v>511</v>
      </c>
      <c r="BL307" s="14"/>
      <c r="BM307" s="14" t="s">
        <v>80</v>
      </c>
      <c r="BN307" s="22" t="s">
        <v>763</v>
      </c>
      <c r="BO307" s="23"/>
      <c r="BP307" s="24"/>
    </row>
    <row r="308" spans="1:248" ht="28.5" customHeight="1">
      <c r="A308" s="14">
        <f t="shared" si="85"/>
        <v>305</v>
      </c>
      <c r="B308" s="14">
        <v>1</v>
      </c>
      <c r="C308" s="206" t="s">
        <v>2979</v>
      </c>
      <c r="D308" s="14">
        <v>17</v>
      </c>
      <c r="E308" s="14">
        <v>10</v>
      </c>
      <c r="F308" s="14">
        <v>1967</v>
      </c>
      <c r="G308" s="16">
        <f t="shared" ref="G308:G322" si="105">$G$2-F308</f>
        <v>51</v>
      </c>
      <c r="H308" s="16">
        <v>1</v>
      </c>
      <c r="I308" s="14" t="s">
        <v>2980</v>
      </c>
      <c r="J308" s="14" t="s">
        <v>2981</v>
      </c>
      <c r="K308" s="14">
        <v>6</v>
      </c>
      <c r="L308" s="14">
        <v>8</v>
      </c>
      <c r="M308" s="14">
        <v>2007</v>
      </c>
      <c r="N308" s="14" t="s">
        <v>70</v>
      </c>
      <c r="O308" s="14" t="s">
        <v>2982</v>
      </c>
      <c r="P308" s="14" t="s">
        <v>70</v>
      </c>
      <c r="Q308" s="253" t="s">
        <v>2983</v>
      </c>
      <c r="R308" s="28" t="s">
        <v>2984</v>
      </c>
      <c r="S308" s="14" t="s">
        <v>352</v>
      </c>
      <c r="T308" s="14" t="s">
        <v>152</v>
      </c>
      <c r="U308" s="14" t="s">
        <v>2985</v>
      </c>
      <c r="V308" s="19" t="s">
        <v>281</v>
      </c>
      <c r="W308" s="14" t="s">
        <v>77</v>
      </c>
      <c r="X308" s="20" t="e">
        <f>SUM(#REF!)</f>
        <v>#REF!</v>
      </c>
      <c r="Y308" s="21" t="e">
        <f>#REF!-X308</f>
        <v>#REF!</v>
      </c>
      <c r="Z308" s="21">
        <v>4000000</v>
      </c>
      <c r="AA308" s="21" t="e">
        <f t="shared" ref="AA308:AA313" si="106">Y308-Z308-AB308-AC308-AD308</f>
        <v>#REF!</v>
      </c>
      <c r="AB308" s="21">
        <v>4000000</v>
      </c>
      <c r="AC308" s="21">
        <v>5000000</v>
      </c>
      <c r="AD308" s="21">
        <v>730000</v>
      </c>
      <c r="AE308" s="20" t="e">
        <f t="shared" ref="AE308:AE313" si="107">X308+Y308</f>
        <v>#REF!</v>
      </c>
      <c r="AF308" s="19" t="s">
        <v>281</v>
      </c>
      <c r="AG308" s="19"/>
      <c r="AH308" s="19"/>
      <c r="AI308" s="19">
        <v>42370</v>
      </c>
      <c r="AJ308" s="19" t="s">
        <v>77</v>
      </c>
      <c r="AK308" s="29">
        <v>43101</v>
      </c>
      <c r="AL308" s="29" t="s">
        <v>78</v>
      </c>
      <c r="AM308" s="19"/>
      <c r="AN308" s="17" t="s">
        <v>2986</v>
      </c>
      <c r="AO308" s="19">
        <v>41852</v>
      </c>
      <c r="AP308" s="14" t="s">
        <v>80</v>
      </c>
      <c r="AQ308" s="19">
        <v>42401</v>
      </c>
      <c r="AR308" s="14"/>
      <c r="AS308" s="17"/>
      <c r="AT308" s="18"/>
      <c r="AU308" s="18">
        <v>1996</v>
      </c>
      <c r="AV308" s="18" t="s">
        <v>355</v>
      </c>
      <c r="AW308" s="28" t="s">
        <v>2987</v>
      </c>
      <c r="AX308" s="33"/>
      <c r="AY308" s="33"/>
      <c r="AZ308" s="18" t="s">
        <v>200</v>
      </c>
      <c r="BA308" s="18" t="s">
        <v>2988</v>
      </c>
      <c r="BB308" s="22" t="str">
        <f t="shared" si="97"/>
        <v>Bác sĩ chuyên khoa cấp I - Nhi - Hồi sức cấp cứu</v>
      </c>
      <c r="BC308" s="22" t="str">
        <f t="shared" si="98"/>
        <v>CKI</v>
      </c>
      <c r="BD308" s="18" t="s">
        <v>158</v>
      </c>
      <c r="BE308" s="18" t="s">
        <v>2989</v>
      </c>
      <c r="BF308" s="18" t="s">
        <v>2701</v>
      </c>
      <c r="BG308" s="18" t="s">
        <v>84</v>
      </c>
      <c r="BH308" s="18" t="s">
        <v>85</v>
      </c>
      <c r="BI308" s="18" t="s">
        <v>360</v>
      </c>
      <c r="BJ308" s="14" t="s">
        <v>2990</v>
      </c>
      <c r="BK308" s="14" t="s">
        <v>88</v>
      </c>
      <c r="BL308" s="14"/>
      <c r="BM308" s="14"/>
      <c r="BN308" s="22" t="s">
        <v>763</v>
      </c>
      <c r="BO308" s="23"/>
      <c r="BP308" s="30" t="s">
        <v>145</v>
      </c>
    </row>
    <row r="309" spans="1:248" ht="38.25">
      <c r="A309" s="14">
        <f t="shared" si="85"/>
        <v>306</v>
      </c>
      <c r="B309" s="16">
        <v>2</v>
      </c>
      <c r="C309" s="136" t="s">
        <v>2991</v>
      </c>
      <c r="D309" s="16">
        <v>1</v>
      </c>
      <c r="E309" s="16">
        <v>1</v>
      </c>
      <c r="F309" s="16">
        <v>1975</v>
      </c>
      <c r="G309" s="16">
        <f t="shared" si="105"/>
        <v>43</v>
      </c>
      <c r="H309" s="16">
        <v>1</v>
      </c>
      <c r="I309" s="32" t="s">
        <v>2992</v>
      </c>
      <c r="J309" s="32" t="s">
        <v>2993</v>
      </c>
      <c r="K309" s="16">
        <v>6</v>
      </c>
      <c r="L309" s="16">
        <v>2</v>
      </c>
      <c r="M309" s="16">
        <v>2014</v>
      </c>
      <c r="N309" s="16" t="s">
        <v>364</v>
      </c>
      <c r="O309" s="16" t="s">
        <v>2994</v>
      </c>
      <c r="P309" s="16" t="s">
        <v>70</v>
      </c>
      <c r="Q309" s="152" t="s">
        <v>2983</v>
      </c>
      <c r="R309" s="33" t="s">
        <v>476</v>
      </c>
      <c r="S309" s="16" t="s">
        <v>151</v>
      </c>
      <c r="T309" s="22" t="s">
        <v>152</v>
      </c>
      <c r="U309" s="16" t="s">
        <v>2995</v>
      </c>
      <c r="V309" s="29">
        <v>42064</v>
      </c>
      <c r="W309" s="16" t="s">
        <v>210</v>
      </c>
      <c r="X309" s="20" t="e">
        <f>SUM(#REF!)</f>
        <v>#REF!</v>
      </c>
      <c r="Y309" s="21" t="e">
        <f>#REF!-X309</f>
        <v>#REF!</v>
      </c>
      <c r="Z309" s="21">
        <v>4000000</v>
      </c>
      <c r="AA309" s="21" t="e">
        <f t="shared" si="106"/>
        <v>#REF!</v>
      </c>
      <c r="AB309" s="21">
        <v>4000000</v>
      </c>
      <c r="AC309" s="21">
        <v>4000000</v>
      </c>
      <c r="AD309" s="21">
        <v>730000</v>
      </c>
      <c r="AE309" s="20" t="e">
        <f t="shared" si="107"/>
        <v>#REF!</v>
      </c>
      <c r="AF309" s="29">
        <v>42064</v>
      </c>
      <c r="AG309" s="29"/>
      <c r="AH309" s="29">
        <v>42064</v>
      </c>
      <c r="AI309" s="29">
        <v>42370</v>
      </c>
      <c r="AJ309" s="29">
        <v>42736</v>
      </c>
      <c r="AK309" s="29"/>
      <c r="AL309" s="29">
        <v>43466</v>
      </c>
      <c r="AM309" s="29"/>
      <c r="AN309" s="32" t="s">
        <v>2996</v>
      </c>
      <c r="AO309" s="29">
        <v>42186</v>
      </c>
      <c r="AP309" s="16" t="s">
        <v>80</v>
      </c>
      <c r="AQ309" s="29">
        <v>42552</v>
      </c>
      <c r="AR309" s="16"/>
      <c r="AS309" s="32"/>
      <c r="AT309" s="22" t="s">
        <v>101</v>
      </c>
      <c r="AU309" s="22">
        <v>2001</v>
      </c>
      <c r="AV309" s="22" t="s">
        <v>2491</v>
      </c>
      <c r="AW309" s="33" t="s">
        <v>2997</v>
      </c>
      <c r="AX309" s="28" t="s">
        <v>104</v>
      </c>
      <c r="AY309" s="28"/>
      <c r="AZ309" s="22" t="s">
        <v>1346</v>
      </c>
      <c r="BA309" s="22" t="s">
        <v>2289</v>
      </c>
      <c r="BB309" s="22" t="str">
        <f t="shared" si="97"/>
        <v>Bác sĩ chuyên khoa cấp I - Nội tổng quát</v>
      </c>
      <c r="BC309" s="22" t="str">
        <f t="shared" si="98"/>
        <v>CKI</v>
      </c>
      <c r="BD309" s="22" t="s">
        <v>158</v>
      </c>
      <c r="BE309" s="35" t="s">
        <v>2998</v>
      </c>
      <c r="BF309" s="34">
        <v>41820</v>
      </c>
      <c r="BG309" s="22" t="s">
        <v>84</v>
      </c>
      <c r="BH309" s="22" t="s">
        <v>160</v>
      </c>
      <c r="BI309" s="22" t="s">
        <v>143</v>
      </c>
      <c r="BJ309" s="16"/>
      <c r="BK309" s="16"/>
      <c r="BL309" s="16"/>
      <c r="BM309" s="16"/>
      <c r="BN309" s="22" t="s">
        <v>763</v>
      </c>
      <c r="BO309" s="36"/>
      <c r="BP309" s="30" t="s">
        <v>145</v>
      </c>
    </row>
    <row r="310" spans="1:248" ht="25.5">
      <c r="A310" s="14">
        <f t="shared" si="85"/>
        <v>307</v>
      </c>
      <c r="B310" s="16">
        <v>3</v>
      </c>
      <c r="C310" s="136" t="s">
        <v>2999</v>
      </c>
      <c r="D310" s="16">
        <v>10</v>
      </c>
      <c r="E310" s="16">
        <v>11</v>
      </c>
      <c r="F310" s="16">
        <v>1986</v>
      </c>
      <c r="G310" s="16">
        <f t="shared" si="105"/>
        <v>32</v>
      </c>
      <c r="H310" s="16">
        <v>1</v>
      </c>
      <c r="I310" s="32" t="s">
        <v>3000</v>
      </c>
      <c r="J310" s="32" t="s">
        <v>3001</v>
      </c>
      <c r="K310" s="16">
        <v>27</v>
      </c>
      <c r="L310" s="16">
        <v>6</v>
      </c>
      <c r="M310" s="16">
        <v>2002</v>
      </c>
      <c r="N310" s="16" t="s">
        <v>1054</v>
      </c>
      <c r="O310" s="16" t="s">
        <v>3002</v>
      </c>
      <c r="P310" s="16" t="s">
        <v>70</v>
      </c>
      <c r="Q310" s="152" t="s">
        <v>2983</v>
      </c>
      <c r="R310" s="33" t="s">
        <v>3003</v>
      </c>
      <c r="S310" s="16" t="s">
        <v>151</v>
      </c>
      <c r="T310" s="16" t="s">
        <v>168</v>
      </c>
      <c r="U310" s="16" t="s">
        <v>3004</v>
      </c>
      <c r="V310" s="29">
        <v>42401</v>
      </c>
      <c r="W310" s="16" t="s">
        <v>210</v>
      </c>
      <c r="X310" s="20" t="e">
        <f>SUM(#REF!)</f>
        <v>#REF!</v>
      </c>
      <c r="Y310" s="21" t="e">
        <f>#REF!-X310</f>
        <v>#REF!</v>
      </c>
      <c r="Z310" s="21">
        <v>4000000</v>
      </c>
      <c r="AA310" s="21" t="e">
        <f t="shared" si="106"/>
        <v>#REF!</v>
      </c>
      <c r="AB310" s="21">
        <v>3000000</v>
      </c>
      <c r="AC310" s="21">
        <v>4000000</v>
      </c>
      <c r="AD310" s="21">
        <v>730000</v>
      </c>
      <c r="AE310" s="20" t="e">
        <f t="shared" si="107"/>
        <v>#REF!</v>
      </c>
      <c r="AF310" s="29">
        <v>42401</v>
      </c>
      <c r="AG310" s="22"/>
      <c r="AH310" s="29"/>
      <c r="AI310" s="29">
        <v>42461</v>
      </c>
      <c r="AJ310" s="29">
        <v>42826</v>
      </c>
      <c r="AK310" s="22"/>
      <c r="AL310" s="29">
        <v>43556</v>
      </c>
      <c r="AM310" s="29"/>
      <c r="AN310" s="32" t="s">
        <v>3005</v>
      </c>
      <c r="AO310" s="29">
        <v>42461</v>
      </c>
      <c r="AP310" s="16"/>
      <c r="AQ310" s="29">
        <v>42461</v>
      </c>
      <c r="AR310" s="16"/>
      <c r="AS310" s="32"/>
      <c r="AT310" s="22" t="s">
        <v>2961</v>
      </c>
      <c r="AU310" s="22">
        <v>2010</v>
      </c>
      <c r="AV310" s="62" t="s">
        <v>1812</v>
      </c>
      <c r="AW310" s="33" t="s">
        <v>3006</v>
      </c>
      <c r="AX310" s="33" t="s">
        <v>138</v>
      </c>
      <c r="AY310" s="33"/>
      <c r="AZ310" s="62" t="s">
        <v>912</v>
      </c>
      <c r="BA310" s="62" t="s">
        <v>3007</v>
      </c>
      <c r="BB310" s="22" t="str">
        <f t="shared" si="97"/>
        <v>Bác sĩ cứu hồi sức chống độc</v>
      </c>
      <c r="BC310" s="22" t="str">
        <f t="shared" si="98"/>
        <v>BS.ĐH</v>
      </c>
      <c r="BD310" s="22" t="s">
        <v>141</v>
      </c>
      <c r="BE310" s="22" t="s">
        <v>3008</v>
      </c>
      <c r="BF310" s="29">
        <v>41820</v>
      </c>
      <c r="BG310" s="22" t="s">
        <v>84</v>
      </c>
      <c r="BH310" s="22" t="s">
        <v>160</v>
      </c>
      <c r="BI310" s="22" t="s">
        <v>143</v>
      </c>
      <c r="BJ310" s="16"/>
      <c r="BK310" s="16"/>
      <c r="BL310" s="16"/>
      <c r="BM310" s="16"/>
      <c r="BN310" s="22" t="s">
        <v>763</v>
      </c>
      <c r="BO310" s="36"/>
      <c r="BP310" s="30" t="s">
        <v>145</v>
      </c>
    </row>
    <row r="311" spans="1:248" ht="38.25">
      <c r="A311" s="14">
        <f t="shared" si="85"/>
        <v>308</v>
      </c>
      <c r="B311" s="16">
        <v>4</v>
      </c>
      <c r="C311" s="136" t="s">
        <v>3009</v>
      </c>
      <c r="D311" s="16">
        <v>3</v>
      </c>
      <c r="E311" s="16">
        <v>12</v>
      </c>
      <c r="F311" s="16">
        <v>1988</v>
      </c>
      <c r="G311" s="16">
        <f t="shared" si="105"/>
        <v>30</v>
      </c>
      <c r="H311" s="16">
        <v>1</v>
      </c>
      <c r="I311" s="16" t="s">
        <v>3010</v>
      </c>
      <c r="J311" s="16" t="s">
        <v>3011</v>
      </c>
      <c r="K311" s="16">
        <v>26</v>
      </c>
      <c r="L311" s="16">
        <v>2</v>
      </c>
      <c r="M311" s="16">
        <v>2003</v>
      </c>
      <c r="N311" s="16" t="s">
        <v>70</v>
      </c>
      <c r="O311" s="16" t="s">
        <v>3012</v>
      </c>
      <c r="P311" s="16" t="s">
        <v>70</v>
      </c>
      <c r="Q311" s="152" t="s">
        <v>2983</v>
      </c>
      <c r="R311" s="33" t="s">
        <v>3013</v>
      </c>
      <c r="S311" s="16" t="s">
        <v>151</v>
      </c>
      <c r="T311" s="22" t="s">
        <v>152</v>
      </c>
      <c r="U311" s="16" t="s">
        <v>3014</v>
      </c>
      <c r="V311" s="29">
        <v>42614</v>
      </c>
      <c r="W311" s="16" t="s">
        <v>210</v>
      </c>
      <c r="X311" s="20" t="e">
        <f>SUM(#REF!)</f>
        <v>#REF!</v>
      </c>
      <c r="Y311" s="21" t="e">
        <f>#REF!-X311</f>
        <v>#REF!</v>
      </c>
      <c r="Z311" s="21">
        <v>4000000</v>
      </c>
      <c r="AA311" s="21" t="e">
        <f t="shared" si="106"/>
        <v>#REF!</v>
      </c>
      <c r="AB311" s="21">
        <v>4000000</v>
      </c>
      <c r="AC311" s="21">
        <v>4000000</v>
      </c>
      <c r="AD311" s="21">
        <v>730000</v>
      </c>
      <c r="AE311" s="20" t="e">
        <f t="shared" si="107"/>
        <v>#REF!</v>
      </c>
      <c r="AF311" s="29">
        <v>42614</v>
      </c>
      <c r="AG311" s="29"/>
      <c r="AH311" s="29"/>
      <c r="AI311" s="29">
        <v>42675</v>
      </c>
      <c r="AJ311" s="29">
        <v>43040</v>
      </c>
      <c r="AK311" s="22"/>
      <c r="AL311" s="29">
        <v>43770</v>
      </c>
      <c r="AM311" s="29"/>
      <c r="AN311" s="32" t="s">
        <v>3015</v>
      </c>
      <c r="AO311" s="29">
        <v>42675</v>
      </c>
      <c r="AP311" s="16"/>
      <c r="AQ311" s="29">
        <v>42675</v>
      </c>
      <c r="AR311" s="16"/>
      <c r="AS311" s="32"/>
      <c r="AT311" s="22" t="s">
        <v>239</v>
      </c>
      <c r="AU311" s="22">
        <v>2015</v>
      </c>
      <c r="AV311" s="62" t="s">
        <v>3016</v>
      </c>
      <c r="AW311" s="33" t="s">
        <v>3017</v>
      </c>
      <c r="AX311" s="33" t="s">
        <v>104</v>
      </c>
      <c r="AY311" s="33" t="s">
        <v>138</v>
      </c>
      <c r="AZ311" s="62"/>
      <c r="BA311" s="62" t="s">
        <v>3018</v>
      </c>
      <c r="BB311" s="22" t="str">
        <f t="shared" si="97"/>
        <v>Bác sĩ nội trú, Bác sĩ chuyên khoa cấp I - Nội khoa</v>
      </c>
      <c r="BC311" s="22" t="str">
        <f t="shared" si="98"/>
        <v>CKI</v>
      </c>
      <c r="BD311" s="29" t="s">
        <v>158</v>
      </c>
      <c r="BE311" s="22" t="s">
        <v>3019</v>
      </c>
      <c r="BF311" s="29">
        <v>42548</v>
      </c>
      <c r="BG311" s="22" t="s">
        <v>84</v>
      </c>
      <c r="BH311" s="22" t="s">
        <v>160</v>
      </c>
      <c r="BI311" s="22" t="s">
        <v>143</v>
      </c>
      <c r="BJ311" s="16"/>
      <c r="BK311" s="16"/>
      <c r="BL311" s="16"/>
      <c r="BM311" s="16"/>
      <c r="BN311" s="22" t="s">
        <v>312</v>
      </c>
      <c r="BO311" s="36" t="s">
        <v>216</v>
      </c>
      <c r="BP311" s="30" t="s">
        <v>145</v>
      </c>
    </row>
    <row r="312" spans="1:248" s="38" customFormat="1" ht="22.5" customHeight="1">
      <c r="A312" s="14">
        <f t="shared" si="85"/>
        <v>309</v>
      </c>
      <c r="B312" s="16">
        <v>5</v>
      </c>
      <c r="C312" s="39" t="s">
        <v>3020</v>
      </c>
      <c r="D312" s="16">
        <v>16</v>
      </c>
      <c r="E312" s="16">
        <v>4</v>
      </c>
      <c r="F312" s="16">
        <v>1981</v>
      </c>
      <c r="G312" s="16">
        <f t="shared" si="105"/>
        <v>37</v>
      </c>
      <c r="H312" s="22">
        <v>1</v>
      </c>
      <c r="I312" s="40" t="s">
        <v>3021</v>
      </c>
      <c r="J312" s="40" t="s">
        <v>3022</v>
      </c>
      <c r="K312" s="16">
        <v>19</v>
      </c>
      <c r="L312" s="16">
        <v>8</v>
      </c>
      <c r="M312" s="16">
        <v>2004</v>
      </c>
      <c r="N312" s="22" t="s">
        <v>70</v>
      </c>
      <c r="O312" s="22" t="s">
        <v>3023</v>
      </c>
      <c r="P312" s="22" t="s">
        <v>70</v>
      </c>
      <c r="Q312" s="152" t="s">
        <v>2983</v>
      </c>
      <c r="R312" s="22" t="s">
        <v>402</v>
      </c>
      <c r="S312" s="22" t="s">
        <v>151</v>
      </c>
      <c r="T312" s="22" t="s">
        <v>152</v>
      </c>
      <c r="U312" s="16">
        <v>106</v>
      </c>
      <c r="V312" s="29">
        <v>43151</v>
      </c>
      <c r="W312" s="16" t="s">
        <v>238</v>
      </c>
      <c r="X312" s="37" t="e">
        <f>SUM(#REF!)</f>
        <v>#REF!</v>
      </c>
      <c r="Y312" s="21" t="e">
        <f>#REF!-X312</f>
        <v>#REF!</v>
      </c>
      <c r="Z312" s="21">
        <v>4000000</v>
      </c>
      <c r="AA312" s="21" t="e">
        <f t="shared" si="106"/>
        <v>#REF!</v>
      </c>
      <c r="AB312" s="21">
        <v>4000000</v>
      </c>
      <c r="AC312" s="21">
        <v>4000000</v>
      </c>
      <c r="AD312" s="21">
        <v>730000</v>
      </c>
      <c r="AE312" s="37" t="e">
        <f t="shared" si="107"/>
        <v>#REF!</v>
      </c>
      <c r="AF312" s="29">
        <v>43151</v>
      </c>
      <c r="AG312" s="29"/>
      <c r="AH312" s="29"/>
      <c r="AI312" s="29"/>
      <c r="AJ312" s="29"/>
      <c r="AK312" s="29">
        <v>43210</v>
      </c>
      <c r="AL312" s="29">
        <v>43585</v>
      </c>
      <c r="AM312" s="29"/>
      <c r="AN312" s="32"/>
      <c r="AO312" s="29">
        <v>43221</v>
      </c>
      <c r="AP312" s="16"/>
      <c r="AQ312" s="29">
        <v>43221</v>
      </c>
      <c r="AR312" s="16"/>
      <c r="AS312" s="32"/>
      <c r="AT312" s="22" t="s">
        <v>523</v>
      </c>
      <c r="AU312" s="22">
        <v>2014</v>
      </c>
      <c r="AV312" s="62" t="s">
        <v>717</v>
      </c>
      <c r="AW312" s="33" t="s">
        <v>3024</v>
      </c>
      <c r="AX312" s="33" t="s">
        <v>104</v>
      </c>
      <c r="AY312" s="33" t="s">
        <v>138</v>
      </c>
      <c r="AZ312" s="62" t="s">
        <v>3025</v>
      </c>
      <c r="BA312" s="62" t="s">
        <v>3026</v>
      </c>
      <c r="BB312" s="22" t="str">
        <f t="shared" si="97"/>
        <v>Bác sĩ chuyên khoa cấp I - Nội khoa</v>
      </c>
      <c r="BC312" s="22" t="str">
        <f t="shared" si="98"/>
        <v>CKI</v>
      </c>
      <c r="BD312" s="29" t="s">
        <v>158</v>
      </c>
      <c r="BE312" s="22" t="s">
        <v>3027</v>
      </c>
      <c r="BF312" s="29">
        <v>41678</v>
      </c>
      <c r="BG312" s="22" t="s">
        <v>84</v>
      </c>
      <c r="BH312" s="22" t="s">
        <v>704</v>
      </c>
      <c r="BI312" s="22" t="s">
        <v>143</v>
      </c>
      <c r="BJ312" s="16"/>
      <c r="BK312" s="16"/>
      <c r="BL312" s="16"/>
      <c r="BM312" s="16"/>
      <c r="BN312" s="52" t="s">
        <v>319</v>
      </c>
      <c r="BO312" s="36"/>
      <c r="BP312" s="30" t="s">
        <v>145</v>
      </c>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c r="DT312"/>
      <c r="DU312"/>
      <c r="DV312"/>
      <c r="DW312"/>
      <c r="DX312"/>
      <c r="DY312"/>
      <c r="DZ312"/>
      <c r="EA312"/>
      <c r="EB312"/>
      <c r="EC312"/>
      <c r="ED312"/>
      <c r="EE312"/>
      <c r="EF312"/>
      <c r="EG312"/>
      <c r="EH312"/>
      <c r="EI312"/>
      <c r="EJ312"/>
      <c r="EK312"/>
      <c r="EL312"/>
      <c r="EM312"/>
      <c r="EN312"/>
      <c r="EO312"/>
      <c r="EP312"/>
      <c r="EQ312"/>
      <c r="ER312"/>
      <c r="ES312"/>
      <c r="ET312"/>
      <c r="EU312"/>
      <c r="EV312"/>
      <c r="EW312"/>
      <c r="EX312"/>
      <c r="EY312"/>
      <c r="EZ312"/>
      <c r="FA312"/>
      <c r="FB312"/>
      <c r="FC312"/>
      <c r="FD312"/>
      <c r="FE312"/>
      <c r="FF312"/>
      <c r="FG312"/>
      <c r="FH312"/>
      <c r="FI312"/>
      <c r="FJ312"/>
      <c r="FK312"/>
      <c r="FL312"/>
      <c r="FM312"/>
      <c r="FN312"/>
      <c r="FO312"/>
      <c r="FP312"/>
      <c r="FQ312"/>
      <c r="FR312"/>
      <c r="FS312"/>
      <c r="FT312"/>
      <c r="FU312"/>
      <c r="FV312"/>
      <c r="FW312"/>
      <c r="FX312"/>
      <c r="FY312"/>
      <c r="FZ312"/>
      <c r="GA312"/>
      <c r="GB312"/>
      <c r="GC312"/>
      <c r="GD312"/>
      <c r="GE312"/>
      <c r="GF312"/>
      <c r="GG312"/>
      <c r="GH312"/>
      <c r="GI312"/>
      <c r="GJ312"/>
      <c r="GK312"/>
      <c r="GL312"/>
      <c r="GM312"/>
      <c r="GN312"/>
      <c r="GO312"/>
      <c r="GP312"/>
      <c r="GQ312"/>
      <c r="GR312"/>
      <c r="GS312"/>
      <c r="GT312"/>
      <c r="GU312"/>
      <c r="GV312"/>
      <c r="GW312"/>
      <c r="GX312"/>
      <c r="GY312"/>
      <c r="GZ312"/>
      <c r="HA312"/>
      <c r="HB312"/>
      <c r="HC312"/>
      <c r="HD312"/>
      <c r="HE312"/>
      <c r="HF312"/>
      <c r="HG312"/>
      <c r="HH312"/>
      <c r="HI312"/>
      <c r="HJ312"/>
      <c r="HK312"/>
      <c r="HL312"/>
      <c r="HM312"/>
      <c r="HN312"/>
      <c r="HO312"/>
      <c r="HP312"/>
      <c r="HQ312"/>
      <c r="HR312"/>
      <c r="HS312"/>
      <c r="HT312"/>
      <c r="HU312"/>
      <c r="HV312"/>
      <c r="HW312"/>
      <c r="HX312"/>
      <c r="HY312"/>
      <c r="HZ312"/>
      <c r="IA312"/>
      <c r="IB312"/>
      <c r="IC312"/>
      <c r="ID312"/>
      <c r="IE312"/>
      <c r="IF312"/>
      <c r="IG312"/>
      <c r="IH312"/>
      <c r="II312"/>
      <c r="IJ312"/>
      <c r="IK312"/>
      <c r="IL312"/>
      <c r="IM312"/>
      <c r="IN312"/>
    </row>
    <row r="313" spans="1:248" s="92" customFormat="1" ht="22.5" customHeight="1">
      <c r="A313" s="14">
        <f t="shared" si="85"/>
        <v>310</v>
      </c>
      <c r="B313" s="16">
        <v>6</v>
      </c>
      <c r="C313" s="175" t="s">
        <v>3028</v>
      </c>
      <c r="D313" s="88">
        <v>20</v>
      </c>
      <c r="E313" s="88">
        <v>6</v>
      </c>
      <c r="F313" s="88">
        <v>1966</v>
      </c>
      <c r="G313" s="16">
        <f t="shared" si="105"/>
        <v>52</v>
      </c>
      <c r="H313" s="22">
        <v>1</v>
      </c>
      <c r="I313" s="35" t="s">
        <v>3029</v>
      </c>
      <c r="J313" s="35" t="s">
        <v>3030</v>
      </c>
      <c r="K313" s="88">
        <v>20</v>
      </c>
      <c r="L313" s="88">
        <v>11</v>
      </c>
      <c r="M313" s="88">
        <v>2012</v>
      </c>
      <c r="N313" s="22" t="s">
        <v>3031</v>
      </c>
      <c r="O313" s="22" t="s">
        <v>3032</v>
      </c>
      <c r="P313" s="22" t="s">
        <v>3031</v>
      </c>
      <c r="Q313" s="152" t="s">
        <v>2983</v>
      </c>
      <c r="R313" s="33" t="s">
        <v>209</v>
      </c>
      <c r="S313" s="33" t="s">
        <v>151</v>
      </c>
      <c r="T313" s="16" t="s">
        <v>168</v>
      </c>
      <c r="U313" s="16">
        <v>191</v>
      </c>
      <c r="V313" s="29">
        <v>43252</v>
      </c>
      <c r="W313" s="16" t="s">
        <v>238</v>
      </c>
      <c r="X313" s="37" t="e">
        <f>SUM(#REF!)</f>
        <v>#REF!</v>
      </c>
      <c r="Y313" s="21" t="e">
        <f>#REF!-X313</f>
        <v>#REF!</v>
      </c>
      <c r="Z313" s="21">
        <v>4000000</v>
      </c>
      <c r="AA313" s="21" t="e">
        <f t="shared" si="106"/>
        <v>#REF!</v>
      </c>
      <c r="AB313" s="21">
        <v>3000000</v>
      </c>
      <c r="AC313" s="21">
        <v>4000000</v>
      </c>
      <c r="AD313" s="21">
        <v>730000</v>
      </c>
      <c r="AE313" s="37" t="e">
        <f t="shared" si="107"/>
        <v>#REF!</v>
      </c>
      <c r="AF313" s="29">
        <v>43252</v>
      </c>
      <c r="AG313" s="29"/>
      <c r="AH313" s="29"/>
      <c r="AI313" s="29"/>
      <c r="AJ313" s="29"/>
      <c r="AK313" s="29">
        <v>43313</v>
      </c>
      <c r="AL313" s="29">
        <v>43677</v>
      </c>
      <c r="AM313" s="29"/>
      <c r="AN313" s="32"/>
      <c r="AO313" s="29"/>
      <c r="AP313" s="16"/>
      <c r="AQ313" s="29"/>
      <c r="AR313" s="16"/>
      <c r="AS313" s="32"/>
      <c r="AT313" s="22" t="s">
        <v>523</v>
      </c>
      <c r="AU313" s="22">
        <v>2011</v>
      </c>
      <c r="AV313" s="62" t="s">
        <v>3016</v>
      </c>
      <c r="AW313" s="33"/>
      <c r="AX313" s="33" t="s">
        <v>104</v>
      </c>
      <c r="AY313" s="33" t="s">
        <v>138</v>
      </c>
      <c r="AZ313" s="62"/>
      <c r="BA313" s="62"/>
      <c r="BB313" s="22" t="str">
        <f t="shared" si="97"/>
        <v>Bác sĩ Y đa khoa</v>
      </c>
      <c r="BC313" s="22" t="str">
        <f t="shared" si="98"/>
        <v>BS.ĐH</v>
      </c>
      <c r="BD313" s="22" t="s">
        <v>141</v>
      </c>
      <c r="BE313" s="22" t="s">
        <v>3033</v>
      </c>
      <c r="BF313" s="29">
        <v>41995</v>
      </c>
      <c r="BG313" s="22" t="s">
        <v>3034</v>
      </c>
      <c r="BH313" s="22" t="s">
        <v>160</v>
      </c>
      <c r="BI313" s="22" t="s">
        <v>143</v>
      </c>
      <c r="BJ313" s="16"/>
      <c r="BK313" s="16"/>
      <c r="BL313" s="16"/>
      <c r="BM313" s="16"/>
      <c r="BN313" s="52" t="s">
        <v>319</v>
      </c>
      <c r="BO313" s="36"/>
      <c r="BP313" s="30" t="s">
        <v>145</v>
      </c>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c r="DT313"/>
      <c r="DU313"/>
      <c r="DV313"/>
      <c r="DW313"/>
      <c r="DX313"/>
      <c r="DY313"/>
      <c r="DZ313"/>
      <c r="EA313"/>
      <c r="EB313"/>
      <c r="EC313"/>
      <c r="ED313"/>
      <c r="EE313"/>
      <c r="EF313"/>
      <c r="EG313"/>
      <c r="EH313"/>
      <c r="EI313"/>
      <c r="EJ313"/>
      <c r="EK313"/>
      <c r="EL313"/>
      <c r="EM313"/>
      <c r="EN313"/>
      <c r="EO313"/>
      <c r="EP313"/>
      <c r="EQ313"/>
      <c r="ER313"/>
      <c r="ES313"/>
      <c r="ET313"/>
      <c r="EU313"/>
      <c r="EV313"/>
      <c r="EW313"/>
      <c r="EX313"/>
      <c r="EY313"/>
      <c r="EZ313"/>
      <c r="FA313"/>
      <c r="FB313"/>
      <c r="FC313"/>
      <c r="FD313"/>
      <c r="FE313"/>
      <c r="FF313"/>
      <c r="FG313"/>
      <c r="FH313"/>
      <c r="FI313"/>
      <c r="FJ313"/>
      <c r="FK313"/>
      <c r="FL313"/>
      <c r="FM313"/>
      <c r="FN313"/>
      <c r="FO313"/>
      <c r="FP313"/>
      <c r="FQ313"/>
      <c r="FR313"/>
      <c r="FS313"/>
      <c r="FT313"/>
      <c r="FU313"/>
      <c r="FV313"/>
      <c r="FW313"/>
      <c r="FX313"/>
      <c r="FY313"/>
      <c r="FZ313"/>
      <c r="GA313"/>
      <c r="GB313"/>
      <c r="GC313"/>
      <c r="GD313"/>
      <c r="GE313"/>
      <c r="GF313"/>
      <c r="GG313"/>
      <c r="GH313"/>
      <c r="GI313"/>
      <c r="GJ313"/>
      <c r="GK313"/>
      <c r="GL313"/>
      <c r="GM313"/>
      <c r="GN313"/>
      <c r="GO313"/>
      <c r="GP313"/>
      <c r="GQ313"/>
      <c r="GR313"/>
      <c r="GS313"/>
      <c r="GT313"/>
      <c r="GU313"/>
      <c r="GV313"/>
      <c r="GW313"/>
      <c r="GX313"/>
      <c r="GY313"/>
      <c r="GZ313"/>
      <c r="HA313"/>
      <c r="HB313"/>
      <c r="HC313"/>
      <c r="HD313"/>
      <c r="HE313"/>
      <c r="HF313"/>
      <c r="HG313"/>
      <c r="HH313"/>
      <c r="HI313"/>
      <c r="HJ313"/>
      <c r="HK313"/>
      <c r="HL313"/>
      <c r="HM313"/>
      <c r="HN313"/>
      <c r="HO313"/>
      <c r="HP313"/>
      <c r="HQ313"/>
      <c r="HR313"/>
      <c r="HS313"/>
      <c r="HT313"/>
      <c r="HU313"/>
      <c r="HV313"/>
      <c r="HW313"/>
      <c r="HX313"/>
      <c r="HY313"/>
      <c r="HZ313"/>
      <c r="IA313"/>
      <c r="IB313"/>
      <c r="IC313"/>
      <c r="ID313"/>
      <c r="IE313"/>
      <c r="IF313"/>
      <c r="IG313"/>
      <c r="IH313"/>
      <c r="II313"/>
      <c r="IJ313"/>
      <c r="IK313"/>
      <c r="IL313"/>
      <c r="IM313"/>
      <c r="IN313"/>
    </row>
    <row r="314" spans="1:248" s="92" customFormat="1" ht="22.5" customHeight="1">
      <c r="A314" s="14">
        <f t="shared" si="85"/>
        <v>311</v>
      </c>
      <c r="B314" s="16"/>
      <c r="C314" s="175" t="s">
        <v>3035</v>
      </c>
      <c r="D314" s="16">
        <v>15</v>
      </c>
      <c r="E314" s="16">
        <v>6</v>
      </c>
      <c r="F314" s="16">
        <v>1994</v>
      </c>
      <c r="G314" s="16">
        <f t="shared" si="105"/>
        <v>24</v>
      </c>
      <c r="H314" s="22">
        <v>1</v>
      </c>
      <c r="I314" s="40" t="s">
        <v>3036</v>
      </c>
      <c r="J314" s="40" t="s">
        <v>3037</v>
      </c>
      <c r="K314" s="16">
        <v>29</v>
      </c>
      <c r="L314" s="16">
        <v>6</v>
      </c>
      <c r="M314" s="16">
        <v>2010</v>
      </c>
      <c r="N314" s="22" t="s">
        <v>334</v>
      </c>
      <c r="O314" s="22" t="s">
        <v>3038</v>
      </c>
      <c r="P314" s="22" t="str">
        <f>N314</f>
        <v xml:space="preserve">Quảng Nam </v>
      </c>
      <c r="Q314" s="152" t="s">
        <v>2983</v>
      </c>
      <c r="R314" s="22" t="s">
        <v>261</v>
      </c>
      <c r="S314" s="22" t="s">
        <v>270</v>
      </c>
      <c r="T314" s="16" t="s">
        <v>168</v>
      </c>
      <c r="U314" s="16"/>
      <c r="V314" s="29">
        <v>43388</v>
      </c>
      <c r="W314" s="16" t="s">
        <v>344</v>
      </c>
      <c r="X314" s="37"/>
      <c r="Y314" s="21"/>
      <c r="Z314" s="21"/>
      <c r="AA314" s="21"/>
      <c r="AB314" s="21"/>
      <c r="AC314" s="21"/>
      <c r="AD314" s="21"/>
      <c r="AE314" s="37"/>
      <c r="AF314" s="29">
        <v>43388</v>
      </c>
      <c r="AG314" s="29"/>
      <c r="AH314" s="29"/>
      <c r="AI314" s="29"/>
      <c r="AJ314" s="29"/>
      <c r="AK314" s="29">
        <v>43449</v>
      </c>
      <c r="AL314" s="29"/>
      <c r="AM314" s="29"/>
      <c r="AN314" s="32"/>
      <c r="AO314" s="29"/>
      <c r="AP314" s="16"/>
      <c r="AQ314" s="29"/>
      <c r="AR314" s="16"/>
      <c r="AS314" s="32"/>
      <c r="AT314" s="22" t="s">
        <v>101</v>
      </c>
      <c r="AU314" s="22">
        <v>2018</v>
      </c>
      <c r="AV314" s="62" t="s">
        <v>3039</v>
      </c>
      <c r="AW314" s="33"/>
      <c r="AX314" s="33" t="s">
        <v>490</v>
      </c>
      <c r="AY314" s="33" t="s">
        <v>138</v>
      </c>
      <c r="AZ314" s="62"/>
      <c r="BA314" s="62"/>
      <c r="BB314" s="22" t="str">
        <f t="shared" si="97"/>
        <v xml:space="preserve">Bác sĩ Y đa khoa </v>
      </c>
      <c r="BC314" s="22" t="str">
        <f t="shared" si="98"/>
        <v>BS.ĐH</v>
      </c>
      <c r="BD314" s="22" t="s">
        <v>141</v>
      </c>
      <c r="BE314" s="22"/>
      <c r="BF314" s="29"/>
      <c r="BG314" s="22"/>
      <c r="BH314" s="22"/>
      <c r="BI314" s="22"/>
      <c r="BJ314" s="16"/>
      <c r="BK314" s="16"/>
      <c r="BL314" s="16"/>
      <c r="BM314" s="16"/>
      <c r="BN314" s="52"/>
      <c r="BO314" s="36"/>
      <c r="BP314" s="30"/>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c r="DX314"/>
      <c r="DY314"/>
      <c r="DZ314"/>
      <c r="EA314"/>
      <c r="EB314"/>
      <c r="EC314"/>
      <c r="ED314"/>
      <c r="EE314"/>
      <c r="EF314"/>
      <c r="EG314"/>
      <c r="EH314"/>
      <c r="EI314"/>
      <c r="EJ314"/>
      <c r="EK314"/>
      <c r="EL314"/>
      <c r="EM314"/>
      <c r="EN314"/>
      <c r="EO314"/>
      <c r="EP314"/>
      <c r="EQ314"/>
      <c r="ER314"/>
      <c r="ES314"/>
      <c r="ET314"/>
      <c r="EU314"/>
      <c r="EV314"/>
      <c r="EW314"/>
      <c r="EX314"/>
      <c r="EY314"/>
      <c r="EZ314"/>
      <c r="FA314"/>
      <c r="FB314"/>
      <c r="FC314"/>
      <c r="FD314"/>
      <c r="FE314"/>
      <c r="FF314"/>
      <c r="FG314"/>
      <c r="FH314"/>
      <c r="FI314"/>
      <c r="FJ314"/>
      <c r="FK314"/>
      <c r="FL314"/>
      <c r="FM314"/>
      <c r="FN314"/>
      <c r="FO314"/>
      <c r="FP314"/>
      <c r="FQ314"/>
      <c r="FR314"/>
      <c r="FS314"/>
      <c r="FT314"/>
      <c r="FU314"/>
      <c r="FV314"/>
      <c r="FW314"/>
      <c r="FX314"/>
      <c r="FY314"/>
      <c r="FZ314"/>
      <c r="GA314"/>
      <c r="GB314"/>
      <c r="GC314"/>
      <c r="GD314"/>
      <c r="GE314"/>
      <c r="GF314"/>
      <c r="GG314"/>
      <c r="GH314"/>
      <c r="GI314"/>
      <c r="GJ314"/>
      <c r="GK314"/>
      <c r="GL314"/>
      <c r="GM314"/>
      <c r="GN314"/>
      <c r="GO314"/>
      <c r="GP314"/>
      <c r="GQ314"/>
      <c r="GR314"/>
      <c r="GS314"/>
      <c r="GT314"/>
      <c r="GU314"/>
      <c r="GV314"/>
      <c r="GW314"/>
      <c r="GX314"/>
      <c r="GY314"/>
      <c r="GZ314"/>
      <c r="HA314"/>
      <c r="HB314"/>
      <c r="HC314"/>
      <c r="HD314"/>
      <c r="HE314"/>
      <c r="HF314"/>
      <c r="HG314"/>
      <c r="HH314"/>
      <c r="HI314"/>
      <c r="HJ314"/>
      <c r="HK314"/>
      <c r="HL314"/>
      <c r="HM314"/>
      <c r="HN314"/>
      <c r="HO314"/>
      <c r="HP314"/>
      <c r="HQ314"/>
      <c r="HR314"/>
      <c r="HS314"/>
      <c r="HT314"/>
      <c r="HU314"/>
      <c r="HV314"/>
      <c r="HW314"/>
      <c r="HX314"/>
      <c r="HY314"/>
      <c r="HZ314"/>
      <c r="IA314"/>
      <c r="IB314"/>
      <c r="IC314"/>
      <c r="ID314"/>
      <c r="IE314"/>
      <c r="IF314"/>
      <c r="IG314"/>
      <c r="IH314"/>
      <c r="II314"/>
      <c r="IJ314"/>
      <c r="IK314"/>
      <c r="IL314"/>
      <c r="IM314"/>
      <c r="IN314"/>
    </row>
    <row r="315" spans="1:248" ht="21" customHeight="1">
      <c r="A315" s="14">
        <f t="shared" si="85"/>
        <v>312</v>
      </c>
      <c r="B315" s="16">
        <v>7</v>
      </c>
      <c r="C315" s="206" t="s">
        <v>3040</v>
      </c>
      <c r="D315" s="14">
        <v>15</v>
      </c>
      <c r="E315" s="14">
        <v>8</v>
      </c>
      <c r="F315" s="14">
        <v>1986</v>
      </c>
      <c r="G315" s="16">
        <f t="shared" si="105"/>
        <v>32</v>
      </c>
      <c r="H315" s="16">
        <v>0</v>
      </c>
      <c r="I315" s="17" t="s">
        <v>3041</v>
      </c>
      <c r="J315" s="17" t="s">
        <v>3042</v>
      </c>
      <c r="K315" s="14">
        <v>9</v>
      </c>
      <c r="L315" s="17">
        <v>10</v>
      </c>
      <c r="M315" s="14">
        <v>2001</v>
      </c>
      <c r="N315" s="14" t="s">
        <v>311</v>
      </c>
      <c r="O315" s="14" t="s">
        <v>3043</v>
      </c>
      <c r="P315" s="14" t="s">
        <v>70</v>
      </c>
      <c r="Q315" s="256" t="s">
        <v>2983</v>
      </c>
      <c r="R315" s="28" t="s">
        <v>279</v>
      </c>
      <c r="S315" s="14" t="s">
        <v>280</v>
      </c>
      <c r="T315" s="14" t="s">
        <v>131</v>
      </c>
      <c r="U315" s="14" t="s">
        <v>3044</v>
      </c>
      <c r="V315" s="19" t="s">
        <v>3045</v>
      </c>
      <c r="W315" s="14" t="s">
        <v>77</v>
      </c>
      <c r="X315" s="20" t="e">
        <f>SUM(#REF!)</f>
        <v>#REF!</v>
      </c>
      <c r="Y315" s="21" t="e">
        <f>#REF!-X315</f>
        <v>#REF!</v>
      </c>
      <c r="Z315" s="21">
        <v>3000000</v>
      </c>
      <c r="AA315" s="21" t="e">
        <f t="shared" ref="AA315" si="108">Y315-Z315-AB315-AC315-AD315</f>
        <v>#REF!</v>
      </c>
      <c r="AB315" s="21"/>
      <c r="AC315" s="21"/>
      <c r="AD315" s="21"/>
      <c r="AE315" s="20" t="e">
        <f t="shared" ref="AE315:AE329" si="109">X315+Y315</f>
        <v>#REF!</v>
      </c>
      <c r="AF315" s="19" t="s">
        <v>281</v>
      </c>
      <c r="AG315" s="19"/>
      <c r="AH315" s="19"/>
      <c r="AI315" s="19">
        <v>42370</v>
      </c>
      <c r="AJ315" s="19" t="s">
        <v>77</v>
      </c>
      <c r="AK315" s="29">
        <v>43101</v>
      </c>
      <c r="AL315" s="29" t="s">
        <v>78</v>
      </c>
      <c r="AM315" s="19"/>
      <c r="AN315" s="17" t="s">
        <v>3046</v>
      </c>
      <c r="AO315" s="19">
        <v>42675</v>
      </c>
      <c r="AP315" s="14" t="s">
        <v>80</v>
      </c>
      <c r="AQ315" s="19">
        <v>42675</v>
      </c>
      <c r="AR315" s="14"/>
      <c r="AS315" s="17"/>
      <c r="AT315" s="18" t="s">
        <v>101</v>
      </c>
      <c r="AU315" s="18">
        <v>2012</v>
      </c>
      <c r="AV315" s="18" t="s">
        <v>506</v>
      </c>
      <c r="AW315" s="28" t="s">
        <v>3047</v>
      </c>
      <c r="AX315" s="33" t="s">
        <v>3048</v>
      </c>
      <c r="AY315" s="33" t="s">
        <v>104</v>
      </c>
      <c r="AZ315" s="18" t="s">
        <v>156</v>
      </c>
      <c r="BA315" s="18" t="s">
        <v>3049</v>
      </c>
      <c r="BB315" s="22" t="str">
        <f t="shared" si="97"/>
        <v>Cử nhân điều dưỡng</v>
      </c>
      <c r="BC315" s="22" t="str">
        <f t="shared" si="98"/>
        <v>ĐH</v>
      </c>
      <c r="BD315" s="22" t="s">
        <v>287</v>
      </c>
      <c r="BE315" s="18" t="s">
        <v>3050</v>
      </c>
      <c r="BF315" s="18" t="s">
        <v>516</v>
      </c>
      <c r="BG315" s="18" t="s">
        <v>84</v>
      </c>
      <c r="BH315" s="18" t="s">
        <v>85</v>
      </c>
      <c r="BI315" s="18" t="s">
        <v>289</v>
      </c>
      <c r="BJ315" s="14"/>
      <c r="BK315" s="14"/>
      <c r="BL315" s="14"/>
      <c r="BM315" s="14" t="s">
        <v>80</v>
      </c>
      <c r="BN315" s="22" t="s">
        <v>763</v>
      </c>
      <c r="BO315" s="23"/>
      <c r="BP315" s="24"/>
    </row>
    <row r="316" spans="1:248" s="38" customFormat="1" ht="26.25" customHeight="1">
      <c r="A316" s="14">
        <f t="shared" si="85"/>
        <v>313</v>
      </c>
      <c r="B316" s="14">
        <v>1</v>
      </c>
      <c r="C316" s="206" t="s">
        <v>3051</v>
      </c>
      <c r="D316" s="14">
        <v>1</v>
      </c>
      <c r="E316" s="14">
        <v>10</v>
      </c>
      <c r="F316" s="14">
        <v>1962</v>
      </c>
      <c r="G316" s="14">
        <f t="shared" si="105"/>
        <v>56</v>
      </c>
      <c r="H316" s="16">
        <v>1</v>
      </c>
      <c r="I316" s="17" t="s">
        <v>3052</v>
      </c>
      <c r="J316" s="14" t="s">
        <v>3053</v>
      </c>
      <c r="K316" s="14">
        <v>8</v>
      </c>
      <c r="L316" s="14">
        <v>6</v>
      </c>
      <c r="M316" s="14">
        <v>2010</v>
      </c>
      <c r="N316" s="14" t="s">
        <v>70</v>
      </c>
      <c r="O316" s="14" t="s">
        <v>3054</v>
      </c>
      <c r="P316" s="14" t="s">
        <v>70</v>
      </c>
      <c r="Q316" s="251" t="s">
        <v>3055</v>
      </c>
      <c r="R316" s="28" t="s">
        <v>3056</v>
      </c>
      <c r="S316" s="14" t="s">
        <v>130</v>
      </c>
      <c r="T316" s="14" t="s">
        <v>304</v>
      </c>
      <c r="U316" s="14">
        <v>1</v>
      </c>
      <c r="V316" s="25" t="s">
        <v>281</v>
      </c>
      <c r="W316" s="14" t="s">
        <v>197</v>
      </c>
      <c r="X316" s="20" t="e">
        <f>SUM(#REF!)</f>
        <v>#REF!</v>
      </c>
      <c r="Y316" s="20" t="e">
        <f>#REF!-X316</f>
        <v>#REF!</v>
      </c>
      <c r="Z316" s="20"/>
      <c r="AA316" s="20"/>
      <c r="AB316" s="20"/>
      <c r="AC316" s="20"/>
      <c r="AD316" s="20"/>
      <c r="AE316" s="20" t="e">
        <f t="shared" si="109"/>
        <v>#REF!</v>
      </c>
      <c r="AF316" s="19" t="s">
        <v>281</v>
      </c>
      <c r="AG316" s="19"/>
      <c r="AH316" s="19"/>
      <c r="AI316" s="19">
        <v>42370</v>
      </c>
      <c r="AJ316" s="19"/>
      <c r="AK316" s="19">
        <v>43101</v>
      </c>
      <c r="AL316" s="19">
        <v>43830</v>
      </c>
      <c r="AM316" s="19"/>
      <c r="AN316" s="17" t="s">
        <v>3057</v>
      </c>
      <c r="AO316" s="19">
        <v>41852</v>
      </c>
      <c r="AP316" s="14" t="s">
        <v>80</v>
      </c>
      <c r="AQ316" s="19">
        <v>42583</v>
      </c>
      <c r="AR316" s="14"/>
      <c r="AS316" s="17"/>
      <c r="AT316" s="18" t="s">
        <v>171</v>
      </c>
      <c r="AU316" s="18">
        <v>1988</v>
      </c>
      <c r="AV316" s="18" t="s">
        <v>3058</v>
      </c>
      <c r="AW316" s="28" t="s">
        <v>3059</v>
      </c>
      <c r="AX316" s="28"/>
      <c r="AY316" s="28"/>
      <c r="AZ316" s="18" t="s">
        <v>3060</v>
      </c>
      <c r="BA316" s="18" t="s">
        <v>2988</v>
      </c>
      <c r="BB316" s="22" t="str">
        <f t="shared" si="97"/>
        <v>Trung cấp Kỹ thuật viên X - Quang</v>
      </c>
      <c r="BC316" s="22" t="str">
        <f t="shared" si="98"/>
        <v>TC</v>
      </c>
      <c r="BD316" s="18" t="s">
        <v>534</v>
      </c>
      <c r="BE316" s="18" t="s">
        <v>3061</v>
      </c>
      <c r="BF316" s="18" t="s">
        <v>761</v>
      </c>
      <c r="BG316" s="18" t="s">
        <v>84</v>
      </c>
      <c r="BH316" s="18" t="s">
        <v>85</v>
      </c>
      <c r="BI316" s="18" t="s">
        <v>3062</v>
      </c>
      <c r="BJ316" s="14"/>
      <c r="BK316" s="14" t="s">
        <v>374</v>
      </c>
      <c r="BL316" s="14"/>
      <c r="BM316" s="14"/>
      <c r="BN316" s="22" t="s">
        <v>763</v>
      </c>
      <c r="BO316" s="23"/>
      <c r="BP316" s="33"/>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c r="DX316"/>
      <c r="DY316"/>
      <c r="DZ316"/>
      <c r="EA316"/>
      <c r="EB316"/>
      <c r="EC316"/>
      <c r="ED316"/>
      <c r="EE316"/>
      <c r="EF316"/>
      <c r="EG316"/>
      <c r="EH316"/>
      <c r="EI316"/>
      <c r="EJ316"/>
      <c r="EK316"/>
      <c r="EL316"/>
      <c r="EM316"/>
      <c r="EN316"/>
      <c r="EO316"/>
      <c r="EP316"/>
      <c r="EQ316"/>
      <c r="ER316"/>
      <c r="ES316"/>
      <c r="ET316"/>
      <c r="EU316"/>
      <c r="EV316"/>
      <c r="EW316"/>
      <c r="EX316"/>
      <c r="EY316"/>
      <c r="EZ316"/>
      <c r="FA316"/>
      <c r="FB316"/>
      <c r="FC316"/>
      <c r="FD316"/>
      <c r="FE316"/>
      <c r="FF316"/>
      <c r="FG316"/>
      <c r="FH316"/>
      <c r="FI316"/>
      <c r="FJ316"/>
      <c r="FK316"/>
      <c r="FL316"/>
      <c r="FM316"/>
      <c r="FN316"/>
      <c r="FO316"/>
      <c r="FP316"/>
      <c r="FQ316"/>
      <c r="FR316"/>
      <c r="FS316"/>
      <c r="FT316"/>
      <c r="FU316"/>
      <c r="FV316"/>
      <c r="FW316"/>
      <c r="FX316"/>
      <c r="FY316"/>
      <c r="FZ316"/>
      <c r="GA316"/>
      <c r="GB316"/>
      <c r="GC316"/>
      <c r="GD316"/>
      <c r="GE316"/>
      <c r="GF316"/>
      <c r="GG316"/>
      <c r="GH316"/>
      <c r="GI316"/>
      <c r="GJ316"/>
      <c r="GK316"/>
      <c r="GL316"/>
      <c r="GM316"/>
      <c r="GN316"/>
      <c r="GO316"/>
      <c r="GP316"/>
      <c r="GQ316"/>
      <c r="GR316"/>
      <c r="GS316"/>
      <c r="GT316"/>
      <c r="GU316"/>
      <c r="GV316"/>
      <c r="GW316"/>
      <c r="GX316"/>
      <c r="GY316"/>
      <c r="GZ316"/>
      <c r="HA316"/>
      <c r="HB316"/>
      <c r="HC316"/>
      <c r="HD316"/>
      <c r="HE316"/>
      <c r="HF316"/>
      <c r="HG316"/>
      <c r="HH316"/>
      <c r="HI316"/>
      <c r="HJ316"/>
      <c r="HK316"/>
      <c r="HL316"/>
      <c r="HM316"/>
      <c r="HN316"/>
      <c r="HO316"/>
      <c r="HP316"/>
      <c r="HQ316"/>
      <c r="HR316"/>
      <c r="HS316"/>
      <c r="HT316"/>
      <c r="HU316"/>
      <c r="HV316"/>
      <c r="HW316"/>
      <c r="HX316"/>
      <c r="HY316"/>
      <c r="HZ316"/>
      <c r="IA316"/>
      <c r="IB316"/>
      <c r="IC316"/>
      <c r="ID316"/>
      <c r="IE316"/>
      <c r="IF316"/>
      <c r="IG316"/>
      <c r="IH316"/>
      <c r="II316"/>
      <c r="IJ316"/>
      <c r="IK316"/>
      <c r="IL316"/>
      <c r="IM316"/>
      <c r="IN316"/>
    </row>
    <row r="317" spans="1:248" ht="26.25" customHeight="1">
      <c r="A317" s="14">
        <f t="shared" si="85"/>
        <v>314</v>
      </c>
      <c r="B317" s="14">
        <v>2</v>
      </c>
      <c r="C317" s="206" t="s">
        <v>3063</v>
      </c>
      <c r="D317" s="14">
        <v>28</v>
      </c>
      <c r="E317" s="14">
        <v>6</v>
      </c>
      <c r="F317" s="14">
        <v>1968</v>
      </c>
      <c r="G317" s="16">
        <f t="shared" si="105"/>
        <v>50</v>
      </c>
      <c r="H317" s="16">
        <v>1</v>
      </c>
      <c r="I317" s="17" t="s">
        <v>3064</v>
      </c>
      <c r="J317" s="14" t="s">
        <v>3065</v>
      </c>
      <c r="K317" s="14">
        <v>18</v>
      </c>
      <c r="L317" s="14">
        <v>11</v>
      </c>
      <c r="M317" s="14">
        <v>2011</v>
      </c>
      <c r="N317" s="14" t="s">
        <v>70</v>
      </c>
      <c r="O317" s="14" t="s">
        <v>3066</v>
      </c>
      <c r="P317" s="14" t="s">
        <v>70</v>
      </c>
      <c r="Q317" s="251" t="s">
        <v>3055</v>
      </c>
      <c r="R317" s="28" t="s">
        <v>2800</v>
      </c>
      <c r="S317" s="14" t="s">
        <v>367</v>
      </c>
      <c r="T317" s="22" t="s">
        <v>152</v>
      </c>
      <c r="U317" s="14" t="s">
        <v>3067</v>
      </c>
      <c r="V317" s="19" t="s">
        <v>281</v>
      </c>
      <c r="W317" s="14" t="s">
        <v>77</v>
      </c>
      <c r="X317" s="20" t="e">
        <f>SUM(#REF!)</f>
        <v>#REF!</v>
      </c>
      <c r="Y317" s="21" t="e">
        <f>#REF!-X317</f>
        <v>#REF!</v>
      </c>
      <c r="Z317" s="37">
        <v>2000000</v>
      </c>
      <c r="AA317" s="37" t="e">
        <f t="shared" ref="AA317:AA329" si="110">Y317-Z317-AB317-AC317-AD317</f>
        <v>#REF!</v>
      </c>
      <c r="AB317" s="37">
        <v>2000000</v>
      </c>
      <c r="AC317" s="37">
        <v>2000000</v>
      </c>
      <c r="AD317" s="37">
        <v>730000</v>
      </c>
      <c r="AE317" s="20" t="e">
        <f t="shared" si="109"/>
        <v>#REF!</v>
      </c>
      <c r="AF317" s="19" t="s">
        <v>281</v>
      </c>
      <c r="AG317" s="19"/>
      <c r="AH317" s="19"/>
      <c r="AI317" s="19">
        <v>42370</v>
      </c>
      <c r="AJ317" s="19" t="s">
        <v>77</v>
      </c>
      <c r="AK317" s="19">
        <v>43101</v>
      </c>
      <c r="AL317" s="29" t="s">
        <v>78</v>
      </c>
      <c r="AM317" s="19"/>
      <c r="AN317" s="17" t="s">
        <v>3068</v>
      </c>
      <c r="AO317" s="19">
        <v>41852</v>
      </c>
      <c r="AP317" s="14" t="s">
        <v>80</v>
      </c>
      <c r="AQ317" s="19">
        <v>42614</v>
      </c>
      <c r="AR317" s="14"/>
      <c r="AS317" s="17"/>
      <c r="AT317" s="18" t="s">
        <v>101</v>
      </c>
      <c r="AU317" s="18">
        <v>2013</v>
      </c>
      <c r="AV317" s="18" t="s">
        <v>1858</v>
      </c>
      <c r="AW317" s="28" t="s">
        <v>3069</v>
      </c>
      <c r="AX317" s="117" t="s">
        <v>104</v>
      </c>
      <c r="AY317" s="117" t="s">
        <v>104</v>
      </c>
      <c r="AZ317" s="18" t="s">
        <v>3070</v>
      </c>
      <c r="BA317" s="18" t="s">
        <v>2424</v>
      </c>
      <c r="BB317" s="22" t="str">
        <f t="shared" si="97"/>
        <v>Bác sĩ chuyên khoa cấp I - Chẩn đoán hình ảnh</v>
      </c>
      <c r="BC317" s="22" t="str">
        <f t="shared" si="98"/>
        <v>CKI</v>
      </c>
      <c r="BD317" s="22" t="s">
        <v>158</v>
      </c>
      <c r="BE317" s="27" t="s">
        <v>3071</v>
      </c>
      <c r="BF317" s="18" t="s">
        <v>3072</v>
      </c>
      <c r="BG317" s="18" t="s">
        <v>1361</v>
      </c>
      <c r="BH317" s="18" t="s">
        <v>1402</v>
      </c>
      <c r="BI317" s="18" t="s">
        <v>3073</v>
      </c>
      <c r="BJ317" s="14"/>
      <c r="BK317" s="14" t="s">
        <v>88</v>
      </c>
      <c r="BL317" s="14"/>
      <c r="BM317" s="14"/>
      <c r="BN317" s="22" t="s">
        <v>763</v>
      </c>
      <c r="BO317" s="23"/>
      <c r="BP317" s="30" t="s">
        <v>145</v>
      </c>
    </row>
    <row r="318" spans="1:248" ht="26.25" customHeight="1">
      <c r="A318" s="14">
        <f t="shared" si="85"/>
        <v>315</v>
      </c>
      <c r="B318" s="14">
        <v>3</v>
      </c>
      <c r="C318" s="206" t="s">
        <v>3074</v>
      </c>
      <c r="D318" s="14">
        <v>9</v>
      </c>
      <c r="E318" s="14">
        <v>7</v>
      </c>
      <c r="F318" s="14">
        <v>1964</v>
      </c>
      <c r="G318" s="16">
        <f t="shared" si="105"/>
        <v>54</v>
      </c>
      <c r="H318" s="16">
        <v>1</v>
      </c>
      <c r="I318" s="17" t="s">
        <v>3075</v>
      </c>
      <c r="J318" s="14" t="s">
        <v>3076</v>
      </c>
      <c r="K318" s="14">
        <v>6</v>
      </c>
      <c r="L318" s="14">
        <v>8</v>
      </c>
      <c r="M318" s="14">
        <v>2013</v>
      </c>
      <c r="N318" s="14" t="s">
        <v>364</v>
      </c>
      <c r="O318" s="14" t="s">
        <v>3077</v>
      </c>
      <c r="P318" s="14" t="s">
        <v>364</v>
      </c>
      <c r="Q318" s="251" t="s">
        <v>3055</v>
      </c>
      <c r="R318" s="28" t="s">
        <v>2800</v>
      </c>
      <c r="S318" s="14" t="s">
        <v>367</v>
      </c>
      <c r="T318" s="22" t="s">
        <v>152</v>
      </c>
      <c r="U318" s="14">
        <v>214</v>
      </c>
      <c r="V318" s="25" t="s">
        <v>2747</v>
      </c>
      <c r="W318" s="14" t="s">
        <v>77</v>
      </c>
      <c r="X318" s="20" t="e">
        <f>SUM(#REF!)</f>
        <v>#REF!</v>
      </c>
      <c r="Y318" s="21" t="e">
        <f>#REF!-X318</f>
        <v>#REF!</v>
      </c>
      <c r="Z318" s="37">
        <v>2000000</v>
      </c>
      <c r="AA318" s="37" t="e">
        <f t="shared" si="110"/>
        <v>#REF!</v>
      </c>
      <c r="AB318" s="37">
        <v>2000000</v>
      </c>
      <c r="AC318" s="37">
        <v>2000000</v>
      </c>
      <c r="AD318" s="37">
        <v>730000</v>
      </c>
      <c r="AE318" s="20" t="e">
        <f t="shared" si="109"/>
        <v>#REF!</v>
      </c>
      <c r="AF318" s="19">
        <v>41761</v>
      </c>
      <c r="AG318" s="19"/>
      <c r="AH318" s="19">
        <v>42127</v>
      </c>
      <c r="AI318" s="19">
        <v>42370</v>
      </c>
      <c r="AJ318" s="19"/>
      <c r="AK318" s="19">
        <v>43101</v>
      </c>
      <c r="AL318" s="29" t="s">
        <v>78</v>
      </c>
      <c r="AM318" s="19"/>
      <c r="AN318" s="17" t="s">
        <v>3078</v>
      </c>
      <c r="AO318" s="19">
        <v>41821</v>
      </c>
      <c r="AP318" s="14" t="s">
        <v>80</v>
      </c>
      <c r="AQ318" s="19">
        <v>41913</v>
      </c>
      <c r="AR318" s="14"/>
      <c r="AS318" s="17"/>
      <c r="AT318" s="18"/>
      <c r="AU318" s="18"/>
      <c r="AV318" s="18"/>
      <c r="AW318" s="28" t="s">
        <v>3079</v>
      </c>
      <c r="AX318" s="28"/>
      <c r="AY318" s="28"/>
      <c r="AZ318" s="25"/>
      <c r="BA318" s="18"/>
      <c r="BB318" s="22" t="str">
        <f t="shared" si="97"/>
        <v>Bác sĩ chuyên khoa cấp I - Chẩn đoán hình ảnh</v>
      </c>
      <c r="BC318" s="22" t="str">
        <f t="shared" si="98"/>
        <v>CKI</v>
      </c>
      <c r="BD318" s="22" t="s">
        <v>158</v>
      </c>
      <c r="BE318" s="27" t="s">
        <v>3080</v>
      </c>
      <c r="BF318" s="19">
        <v>41033</v>
      </c>
      <c r="BG318" s="18" t="s">
        <v>176</v>
      </c>
      <c r="BH318" s="18" t="s">
        <v>85</v>
      </c>
      <c r="BI318" s="18" t="s">
        <v>3081</v>
      </c>
      <c r="BJ318" s="14"/>
      <c r="BK318" s="14" t="s">
        <v>374</v>
      </c>
      <c r="BL318" s="14"/>
      <c r="BM318" s="14"/>
      <c r="BN318" s="22" t="s">
        <v>763</v>
      </c>
      <c r="BO318" s="23"/>
      <c r="BP318" s="30" t="s">
        <v>145</v>
      </c>
    </row>
    <row r="319" spans="1:248" ht="39.75" customHeight="1">
      <c r="A319" s="14">
        <f t="shared" si="85"/>
        <v>316</v>
      </c>
      <c r="B319" s="16">
        <v>4</v>
      </c>
      <c r="C319" s="136" t="s">
        <v>3082</v>
      </c>
      <c r="D319" s="16">
        <v>5</v>
      </c>
      <c r="E319" s="16">
        <v>11</v>
      </c>
      <c r="F319" s="16">
        <v>1961</v>
      </c>
      <c r="G319" s="16">
        <f t="shared" si="105"/>
        <v>57</v>
      </c>
      <c r="H319" s="16">
        <v>1</v>
      </c>
      <c r="I319" s="32" t="s">
        <v>3083</v>
      </c>
      <c r="J319" s="16" t="s">
        <v>3084</v>
      </c>
      <c r="K319" s="16">
        <v>20</v>
      </c>
      <c r="L319" s="16">
        <v>3</v>
      </c>
      <c r="M319" s="16">
        <v>2007</v>
      </c>
      <c r="N319" s="16" t="s">
        <v>70</v>
      </c>
      <c r="O319" s="16" t="s">
        <v>3085</v>
      </c>
      <c r="P319" s="16" t="s">
        <v>70</v>
      </c>
      <c r="Q319" s="150" t="s">
        <v>3055</v>
      </c>
      <c r="R319" s="33" t="s">
        <v>2800</v>
      </c>
      <c r="S319" s="16" t="s">
        <v>151</v>
      </c>
      <c r="T319" s="22" t="s">
        <v>152</v>
      </c>
      <c r="U319" s="16" t="s">
        <v>3086</v>
      </c>
      <c r="V319" s="29" t="s">
        <v>281</v>
      </c>
      <c r="W319" s="16" t="s">
        <v>77</v>
      </c>
      <c r="X319" s="20" t="e">
        <f>SUM(#REF!)</f>
        <v>#REF!</v>
      </c>
      <c r="Y319" s="21" t="e">
        <f>#REF!-X319</f>
        <v>#REF!</v>
      </c>
      <c r="Z319" s="21">
        <v>1600000</v>
      </c>
      <c r="AA319" s="21" t="e">
        <f t="shared" si="110"/>
        <v>#REF!</v>
      </c>
      <c r="AB319" s="21">
        <v>1600000</v>
      </c>
      <c r="AC319" s="21">
        <v>1600000</v>
      </c>
      <c r="AD319" s="21">
        <v>730000</v>
      </c>
      <c r="AE319" s="20" t="e">
        <f t="shared" si="109"/>
        <v>#REF!</v>
      </c>
      <c r="AF319" s="29" t="s">
        <v>281</v>
      </c>
      <c r="AG319" s="29"/>
      <c r="AH319" s="29"/>
      <c r="AI319" s="29">
        <v>42370</v>
      </c>
      <c r="AJ319" s="29" t="s">
        <v>77</v>
      </c>
      <c r="AK319" s="19">
        <v>43101</v>
      </c>
      <c r="AL319" s="29" t="s">
        <v>78</v>
      </c>
      <c r="AM319" s="29"/>
      <c r="AN319" s="32" t="s">
        <v>3087</v>
      </c>
      <c r="AO319" s="29">
        <v>41852</v>
      </c>
      <c r="AP319" s="16" t="s">
        <v>80</v>
      </c>
      <c r="AQ319" s="29">
        <v>41913</v>
      </c>
      <c r="AR319" s="16"/>
      <c r="AS319" s="32"/>
      <c r="AT319" s="22" t="s">
        <v>171</v>
      </c>
      <c r="AU319" s="22">
        <v>2013</v>
      </c>
      <c r="AV319" s="22" t="s">
        <v>1858</v>
      </c>
      <c r="AW319" s="33" t="s">
        <v>933</v>
      </c>
      <c r="AX319" s="28" t="s">
        <v>226</v>
      </c>
      <c r="AY319" s="28"/>
      <c r="AZ319" s="22" t="s">
        <v>139</v>
      </c>
      <c r="BA319" s="22" t="s">
        <v>3088</v>
      </c>
      <c r="BB319" s="22" t="str">
        <f t="shared" si="97"/>
        <v>Bác sĩ chuyên khoa cấp I - Chẩn đoán hình ảnh</v>
      </c>
      <c r="BC319" s="22" t="str">
        <f t="shared" si="98"/>
        <v>CKI</v>
      </c>
      <c r="BD319" s="22" t="s">
        <v>158</v>
      </c>
      <c r="BE319" s="22" t="s">
        <v>3089</v>
      </c>
      <c r="BF319" s="29">
        <v>41680</v>
      </c>
      <c r="BG319" s="22" t="s">
        <v>84</v>
      </c>
      <c r="BH319" s="22" t="s">
        <v>160</v>
      </c>
      <c r="BI319" s="22" t="s">
        <v>3090</v>
      </c>
      <c r="BJ319" s="16"/>
      <c r="BK319" s="16"/>
      <c r="BL319" s="16"/>
      <c r="BM319" s="16"/>
      <c r="BN319" s="22" t="s">
        <v>763</v>
      </c>
      <c r="BO319" s="36"/>
      <c r="BP319" s="30" t="s">
        <v>145</v>
      </c>
    </row>
    <row r="320" spans="1:248" ht="25.5">
      <c r="A320" s="14">
        <f t="shared" si="85"/>
        <v>317</v>
      </c>
      <c r="B320" s="16">
        <v>5</v>
      </c>
      <c r="C320" s="136" t="s">
        <v>3091</v>
      </c>
      <c r="D320" s="16">
        <v>12</v>
      </c>
      <c r="E320" s="16">
        <v>6</v>
      </c>
      <c r="F320" s="16">
        <v>1968</v>
      </c>
      <c r="G320" s="16">
        <f t="shared" si="105"/>
        <v>50</v>
      </c>
      <c r="H320" s="16">
        <v>1</v>
      </c>
      <c r="I320" s="32" t="s">
        <v>3092</v>
      </c>
      <c r="J320" s="32" t="s">
        <v>3093</v>
      </c>
      <c r="K320" s="16">
        <v>6</v>
      </c>
      <c r="L320" s="16">
        <v>5</v>
      </c>
      <c r="M320" s="16">
        <v>2004</v>
      </c>
      <c r="N320" s="16" t="s">
        <v>126</v>
      </c>
      <c r="O320" s="16" t="s">
        <v>3094</v>
      </c>
      <c r="P320" s="16" t="s">
        <v>70</v>
      </c>
      <c r="Q320" s="150" t="s">
        <v>3055</v>
      </c>
      <c r="R320" s="33" t="s">
        <v>2800</v>
      </c>
      <c r="S320" s="16" t="s">
        <v>151</v>
      </c>
      <c r="T320" s="22" t="s">
        <v>152</v>
      </c>
      <c r="U320" s="16">
        <v>215</v>
      </c>
      <c r="V320" s="34" t="s">
        <v>886</v>
      </c>
      <c r="W320" s="16" t="s">
        <v>77</v>
      </c>
      <c r="X320" s="20" t="e">
        <f>SUM(#REF!)</f>
        <v>#REF!</v>
      </c>
      <c r="Y320" s="21" t="e">
        <f>#REF!-X320</f>
        <v>#REF!</v>
      </c>
      <c r="Z320" s="21">
        <v>1600000</v>
      </c>
      <c r="AA320" s="21" t="e">
        <f t="shared" si="110"/>
        <v>#REF!</v>
      </c>
      <c r="AB320" s="21">
        <v>1600000</v>
      </c>
      <c r="AC320" s="21">
        <v>1600000</v>
      </c>
      <c r="AD320" s="21">
        <v>730000</v>
      </c>
      <c r="AE320" s="20" t="e">
        <f t="shared" si="109"/>
        <v>#REF!</v>
      </c>
      <c r="AF320" s="29" t="s">
        <v>886</v>
      </c>
      <c r="AG320" s="34"/>
      <c r="AH320" s="29">
        <v>42216</v>
      </c>
      <c r="AI320" s="29">
        <v>42370</v>
      </c>
      <c r="AJ320" s="29"/>
      <c r="AK320" s="29">
        <v>43101</v>
      </c>
      <c r="AL320" s="29" t="s">
        <v>78</v>
      </c>
      <c r="AM320" s="29"/>
      <c r="AN320" s="32" t="s">
        <v>3095</v>
      </c>
      <c r="AO320" s="29">
        <v>42005</v>
      </c>
      <c r="AP320" s="16" t="s">
        <v>80</v>
      </c>
      <c r="AQ320" s="29">
        <v>41913</v>
      </c>
      <c r="AR320" s="16"/>
      <c r="AS320" s="32"/>
      <c r="AT320" s="22" t="s">
        <v>171</v>
      </c>
      <c r="AU320" s="22">
        <v>1995</v>
      </c>
      <c r="AV320" s="22" t="s">
        <v>1858</v>
      </c>
      <c r="AW320" s="33" t="s">
        <v>3096</v>
      </c>
      <c r="AX320" s="33"/>
      <c r="AY320" s="33"/>
      <c r="AZ320" s="29"/>
      <c r="BA320" s="22" t="s">
        <v>3097</v>
      </c>
      <c r="BB320" s="22" t="str">
        <f t="shared" si="97"/>
        <v>Bác sĩ chuyên khoa cấp I - Chẩn đoán hình ảnh</v>
      </c>
      <c r="BC320" s="22" t="str">
        <f t="shared" si="98"/>
        <v>CKI</v>
      </c>
      <c r="BD320" s="22" t="s">
        <v>158</v>
      </c>
      <c r="BE320" s="35" t="s">
        <v>3098</v>
      </c>
      <c r="BF320" s="35" t="s">
        <v>549</v>
      </c>
      <c r="BG320" s="22" t="s">
        <v>84</v>
      </c>
      <c r="BH320" s="22" t="s">
        <v>160</v>
      </c>
      <c r="BI320" s="22" t="s">
        <v>3099</v>
      </c>
      <c r="BJ320" s="16"/>
      <c r="BK320" s="16"/>
      <c r="BL320" s="16"/>
      <c r="BM320" s="16"/>
      <c r="BN320" s="22" t="s">
        <v>763</v>
      </c>
      <c r="BO320" s="36"/>
      <c r="BP320" s="30" t="s">
        <v>145</v>
      </c>
    </row>
    <row r="321" spans="1:248" ht="38.25">
      <c r="A321" s="14">
        <f t="shared" si="85"/>
        <v>318</v>
      </c>
      <c r="B321" s="16">
        <v>6</v>
      </c>
      <c r="C321" s="136" t="s">
        <v>3100</v>
      </c>
      <c r="D321" s="16">
        <v>1</v>
      </c>
      <c r="E321" s="16">
        <v>9</v>
      </c>
      <c r="F321" s="16">
        <v>1983</v>
      </c>
      <c r="G321" s="16">
        <f t="shared" si="105"/>
        <v>35</v>
      </c>
      <c r="H321" s="16">
        <v>0</v>
      </c>
      <c r="I321" s="32" t="s">
        <v>3101</v>
      </c>
      <c r="J321" s="32" t="s">
        <v>3102</v>
      </c>
      <c r="K321" s="16">
        <v>12</v>
      </c>
      <c r="L321" s="16">
        <v>3</v>
      </c>
      <c r="M321" s="16">
        <v>2001</v>
      </c>
      <c r="N321" s="16" t="s">
        <v>317</v>
      </c>
      <c r="O321" s="16" t="s">
        <v>3103</v>
      </c>
      <c r="P321" s="16" t="s">
        <v>317</v>
      </c>
      <c r="Q321" s="150" t="s">
        <v>3055</v>
      </c>
      <c r="R321" s="33" t="s">
        <v>2800</v>
      </c>
      <c r="S321" s="16" t="s">
        <v>151</v>
      </c>
      <c r="T321" s="22" t="s">
        <v>152</v>
      </c>
      <c r="U321" s="16" t="s">
        <v>3104</v>
      </c>
      <c r="V321" s="29">
        <v>42072</v>
      </c>
      <c r="W321" s="16" t="s">
        <v>210</v>
      </c>
      <c r="X321" s="20" t="e">
        <f>SUM(#REF!)</f>
        <v>#REF!</v>
      </c>
      <c r="Y321" s="21" t="e">
        <f>#REF!-X321</f>
        <v>#REF!</v>
      </c>
      <c r="Z321" s="21">
        <v>1600000</v>
      </c>
      <c r="AA321" s="21" t="e">
        <f t="shared" si="110"/>
        <v>#REF!</v>
      </c>
      <c r="AB321" s="21">
        <v>1600000</v>
      </c>
      <c r="AC321" s="21">
        <v>1600000</v>
      </c>
      <c r="AD321" s="21">
        <v>730000</v>
      </c>
      <c r="AE321" s="20" t="e">
        <f t="shared" si="109"/>
        <v>#REF!</v>
      </c>
      <c r="AF321" s="29">
        <v>42072</v>
      </c>
      <c r="AG321" s="29"/>
      <c r="AH321" s="29">
        <v>42133</v>
      </c>
      <c r="AI321" s="29">
        <v>42370</v>
      </c>
      <c r="AJ321" s="29">
        <v>42736</v>
      </c>
      <c r="AK321" s="29"/>
      <c r="AL321" s="29">
        <v>43466</v>
      </c>
      <c r="AM321" s="29"/>
      <c r="AN321" s="32" t="s">
        <v>3105</v>
      </c>
      <c r="AO321" s="29">
        <v>42156</v>
      </c>
      <c r="AP321" s="16" t="s">
        <v>80</v>
      </c>
      <c r="AQ321" s="29">
        <v>42095</v>
      </c>
      <c r="AR321" s="16"/>
      <c r="AS321" s="32"/>
      <c r="AT321" s="22" t="s">
        <v>135</v>
      </c>
      <c r="AU321" s="22" t="s">
        <v>3106</v>
      </c>
      <c r="AV321" s="22" t="s">
        <v>3107</v>
      </c>
      <c r="AW321" s="33" t="s">
        <v>3108</v>
      </c>
      <c r="AX321" s="33"/>
      <c r="AY321" s="33"/>
      <c r="AZ321" s="22" t="s">
        <v>508</v>
      </c>
      <c r="BA321" s="22" t="s">
        <v>3109</v>
      </c>
      <c r="BB321" s="22" t="str">
        <f t="shared" si="97"/>
        <v>Bác sĩ chuyên khoa cấp I - Chẩn đoán hình ảnh</v>
      </c>
      <c r="BC321" s="22" t="str">
        <f t="shared" si="98"/>
        <v>CKI</v>
      </c>
      <c r="BD321" s="22" t="s">
        <v>158</v>
      </c>
      <c r="BE321" s="35" t="s">
        <v>3110</v>
      </c>
      <c r="BF321" s="34">
        <v>42661</v>
      </c>
      <c r="BG321" s="22" t="s">
        <v>84</v>
      </c>
      <c r="BH321" s="22" t="s">
        <v>85</v>
      </c>
      <c r="BI321" s="22" t="s">
        <v>3111</v>
      </c>
      <c r="BJ321" s="16"/>
      <c r="BK321" s="16"/>
      <c r="BL321" s="16"/>
      <c r="BM321" s="16"/>
      <c r="BN321" s="22" t="s">
        <v>312</v>
      </c>
      <c r="BO321" s="36" t="s">
        <v>216</v>
      </c>
      <c r="BP321" s="30" t="s">
        <v>145</v>
      </c>
    </row>
    <row r="322" spans="1:248" ht="38.25">
      <c r="A322" s="14">
        <f t="shared" si="85"/>
        <v>319</v>
      </c>
      <c r="B322" s="16">
        <v>7</v>
      </c>
      <c r="C322" s="136" t="s">
        <v>3112</v>
      </c>
      <c r="D322" s="16">
        <v>14</v>
      </c>
      <c r="E322" s="16">
        <v>4</v>
      </c>
      <c r="F322" s="16">
        <v>1983</v>
      </c>
      <c r="G322" s="16">
        <f t="shared" si="105"/>
        <v>35</v>
      </c>
      <c r="H322" s="16">
        <v>0</v>
      </c>
      <c r="I322" s="32" t="s">
        <v>3113</v>
      </c>
      <c r="J322" s="32" t="s">
        <v>3114</v>
      </c>
      <c r="K322" s="16">
        <v>17</v>
      </c>
      <c r="L322" s="16">
        <v>1</v>
      </c>
      <c r="M322" s="16">
        <v>2001</v>
      </c>
      <c r="N322" s="16" t="s">
        <v>887</v>
      </c>
      <c r="O322" s="16" t="s">
        <v>3115</v>
      </c>
      <c r="P322" s="16" t="s">
        <v>887</v>
      </c>
      <c r="Q322" s="150" t="s">
        <v>3055</v>
      </c>
      <c r="R322" s="33" t="s">
        <v>366</v>
      </c>
      <c r="S322" s="16" t="s">
        <v>151</v>
      </c>
      <c r="T322" s="16" t="s">
        <v>168</v>
      </c>
      <c r="U322" s="16" t="s">
        <v>3116</v>
      </c>
      <c r="V322" s="29">
        <v>42151</v>
      </c>
      <c r="W322" s="16" t="s">
        <v>210</v>
      </c>
      <c r="X322" s="20" t="e">
        <f>SUM(#REF!)</f>
        <v>#REF!</v>
      </c>
      <c r="Y322" s="21" t="e">
        <f>#REF!-X322</f>
        <v>#REF!</v>
      </c>
      <c r="Z322" s="21">
        <v>1500000</v>
      </c>
      <c r="AA322" s="21" t="e">
        <f t="shared" si="110"/>
        <v>#REF!</v>
      </c>
      <c r="AB322" s="21">
        <v>1500000</v>
      </c>
      <c r="AC322" s="21">
        <v>1500000</v>
      </c>
      <c r="AD322" s="21">
        <v>730000</v>
      </c>
      <c r="AE322" s="20" t="e">
        <f t="shared" si="109"/>
        <v>#REF!</v>
      </c>
      <c r="AF322" s="29">
        <v>42151</v>
      </c>
      <c r="AG322" s="29"/>
      <c r="AH322" s="29">
        <v>42212</v>
      </c>
      <c r="AI322" s="29">
        <v>42370</v>
      </c>
      <c r="AJ322" s="29">
        <v>42736</v>
      </c>
      <c r="AK322" s="29"/>
      <c r="AL322" s="29">
        <v>43466</v>
      </c>
      <c r="AM322" s="29"/>
      <c r="AN322" s="32" t="s">
        <v>3117</v>
      </c>
      <c r="AO322" s="29">
        <v>42217</v>
      </c>
      <c r="AP322" s="16" t="s">
        <v>80</v>
      </c>
      <c r="AQ322" s="29">
        <v>42095</v>
      </c>
      <c r="AR322" s="16"/>
      <c r="AS322" s="32"/>
      <c r="AT322" s="22" t="s">
        <v>3118</v>
      </c>
      <c r="AU322" s="22">
        <v>2007</v>
      </c>
      <c r="AV322" s="22" t="s">
        <v>3119</v>
      </c>
      <c r="AW322" s="33" t="s">
        <v>3120</v>
      </c>
      <c r="AX322" s="33"/>
      <c r="AY322" s="33"/>
      <c r="AZ322" s="22" t="s">
        <v>406</v>
      </c>
      <c r="BA322" s="22" t="s">
        <v>3121</v>
      </c>
      <c r="BB322" s="22" t="str">
        <f t="shared" si="97"/>
        <v>Bác sĩ Đa khoa</v>
      </c>
      <c r="BC322" s="22" t="str">
        <f t="shared" si="98"/>
        <v>BS.ĐH</v>
      </c>
      <c r="BD322" s="22" t="s">
        <v>158</v>
      </c>
      <c r="BE322" s="35" t="s">
        <v>3122</v>
      </c>
      <c r="BF322" s="34">
        <v>42573</v>
      </c>
      <c r="BG322" s="22" t="s">
        <v>84</v>
      </c>
      <c r="BH322" s="22" t="s">
        <v>85</v>
      </c>
      <c r="BI322" s="22" t="s">
        <v>86</v>
      </c>
      <c r="BJ322" s="16"/>
      <c r="BK322" s="16"/>
      <c r="BL322" s="16"/>
      <c r="BM322" s="16"/>
      <c r="BN322" s="22" t="s">
        <v>191</v>
      </c>
      <c r="BO322" s="36"/>
      <c r="BP322" s="30" t="s">
        <v>145</v>
      </c>
    </row>
    <row r="323" spans="1:248" ht="25.5">
      <c r="A323" s="14">
        <f t="shared" si="85"/>
        <v>320</v>
      </c>
      <c r="B323" s="16">
        <v>8</v>
      </c>
      <c r="C323" s="136" t="s">
        <v>3123</v>
      </c>
      <c r="D323" s="16">
        <v>7</v>
      </c>
      <c r="E323" s="16">
        <v>2</v>
      </c>
      <c r="F323" s="16">
        <v>1983</v>
      </c>
      <c r="G323" s="16">
        <f t="shared" ref="G323:G336" si="111">$G$2-F323</f>
        <v>35</v>
      </c>
      <c r="H323" s="16">
        <v>0</v>
      </c>
      <c r="I323" s="32" t="s">
        <v>3124</v>
      </c>
      <c r="J323" s="32" t="s">
        <v>3125</v>
      </c>
      <c r="K323" s="16">
        <v>23</v>
      </c>
      <c r="L323" s="16">
        <v>2</v>
      </c>
      <c r="M323" s="16">
        <v>2016</v>
      </c>
      <c r="N323" s="16" t="s">
        <v>70</v>
      </c>
      <c r="O323" s="16" t="s">
        <v>3126</v>
      </c>
      <c r="P323" s="16" t="s">
        <v>70</v>
      </c>
      <c r="Q323" s="150" t="s">
        <v>3055</v>
      </c>
      <c r="R323" s="33" t="s">
        <v>2800</v>
      </c>
      <c r="S323" s="16" t="s">
        <v>151</v>
      </c>
      <c r="T323" s="22" t="s">
        <v>152</v>
      </c>
      <c r="U323" s="16" t="s">
        <v>3127</v>
      </c>
      <c r="V323" s="29">
        <v>42464</v>
      </c>
      <c r="W323" s="16" t="s">
        <v>210</v>
      </c>
      <c r="X323" s="20" t="e">
        <f>SUM(#REF!)</f>
        <v>#REF!</v>
      </c>
      <c r="Y323" s="21" t="e">
        <f>#REF!-X323</f>
        <v>#REF!</v>
      </c>
      <c r="Z323" s="21">
        <v>1600000</v>
      </c>
      <c r="AA323" s="21" t="e">
        <f t="shared" si="110"/>
        <v>#REF!</v>
      </c>
      <c r="AB323" s="21">
        <v>1600000</v>
      </c>
      <c r="AC323" s="21">
        <v>1600000</v>
      </c>
      <c r="AD323" s="21">
        <v>730000</v>
      </c>
      <c r="AE323" s="20" t="e">
        <f t="shared" si="109"/>
        <v>#REF!</v>
      </c>
      <c r="AF323" s="29">
        <v>42464</v>
      </c>
      <c r="AG323" s="29"/>
      <c r="AH323" s="29"/>
      <c r="AI323" s="29">
        <v>42522</v>
      </c>
      <c r="AJ323" s="29">
        <v>42887</v>
      </c>
      <c r="AK323" s="29"/>
      <c r="AL323" s="29">
        <v>43617</v>
      </c>
      <c r="AM323" s="29"/>
      <c r="AN323" s="32" t="s">
        <v>3128</v>
      </c>
      <c r="AO323" s="29">
        <v>42522</v>
      </c>
      <c r="AP323" s="16" t="s">
        <v>80</v>
      </c>
      <c r="AQ323" s="29">
        <v>42430</v>
      </c>
      <c r="AR323" s="16"/>
      <c r="AS323" s="32"/>
      <c r="AT323" s="22" t="s">
        <v>171</v>
      </c>
      <c r="AU323" s="22">
        <v>2016</v>
      </c>
      <c r="AV323" s="22" t="s">
        <v>3129</v>
      </c>
      <c r="AW323" s="33" t="s">
        <v>3130</v>
      </c>
      <c r="AX323" s="33"/>
      <c r="AY323" s="33"/>
      <c r="AZ323" s="22"/>
      <c r="BA323" s="22"/>
      <c r="BB323" s="22" t="str">
        <f t="shared" si="97"/>
        <v>Bác sĩ chuyên khoa cấp I - Chẩn đoán hình ảnh</v>
      </c>
      <c r="BC323" s="22" t="str">
        <f t="shared" si="98"/>
        <v>CKI</v>
      </c>
      <c r="BD323" s="22" t="s">
        <v>158</v>
      </c>
      <c r="BE323" s="35" t="s">
        <v>3131</v>
      </c>
      <c r="BF323" s="34">
        <v>42593</v>
      </c>
      <c r="BG323" s="22" t="s">
        <v>84</v>
      </c>
      <c r="BH323" s="22" t="s">
        <v>3132</v>
      </c>
      <c r="BI323" s="22" t="s">
        <v>3081</v>
      </c>
      <c r="BJ323" s="16"/>
      <c r="BK323" s="16"/>
      <c r="BL323" s="16"/>
      <c r="BM323" s="16"/>
      <c r="BN323" s="22" t="s">
        <v>191</v>
      </c>
      <c r="BO323" s="36"/>
      <c r="BP323" s="30" t="s">
        <v>145</v>
      </c>
    </row>
    <row r="324" spans="1:248" ht="25.5">
      <c r="A324" s="14">
        <f t="shared" si="85"/>
        <v>321</v>
      </c>
      <c r="B324" s="16">
        <v>9</v>
      </c>
      <c r="C324" s="136" t="s">
        <v>3133</v>
      </c>
      <c r="D324" s="16">
        <v>3</v>
      </c>
      <c r="E324" s="16">
        <v>5</v>
      </c>
      <c r="F324" s="16">
        <v>1972</v>
      </c>
      <c r="G324" s="16">
        <f t="shared" si="111"/>
        <v>46</v>
      </c>
      <c r="H324" s="16">
        <v>1</v>
      </c>
      <c r="I324" s="32" t="s">
        <v>3134</v>
      </c>
      <c r="J324" s="16">
        <v>211321263</v>
      </c>
      <c r="K324" s="16">
        <v>15</v>
      </c>
      <c r="L324" s="16">
        <v>5</v>
      </c>
      <c r="M324" s="16">
        <v>2012</v>
      </c>
      <c r="N324" s="16" t="s">
        <v>760</v>
      </c>
      <c r="O324" s="16" t="s">
        <v>3135</v>
      </c>
      <c r="P324" s="16" t="s">
        <v>760</v>
      </c>
      <c r="Q324" s="150" t="s">
        <v>3055</v>
      </c>
      <c r="R324" s="33" t="s">
        <v>2800</v>
      </c>
      <c r="S324" s="16" t="s">
        <v>151</v>
      </c>
      <c r="T324" s="22" t="s">
        <v>152</v>
      </c>
      <c r="U324" s="16" t="s">
        <v>3136</v>
      </c>
      <c r="V324" s="29">
        <v>42644</v>
      </c>
      <c r="W324" s="16" t="s">
        <v>210</v>
      </c>
      <c r="X324" s="20" t="e">
        <f>SUM(#REF!)</f>
        <v>#REF!</v>
      </c>
      <c r="Y324" s="21" t="e">
        <f>#REF!-X324</f>
        <v>#REF!</v>
      </c>
      <c r="Z324" s="21">
        <v>1600000</v>
      </c>
      <c r="AA324" s="21" t="e">
        <f t="shared" si="110"/>
        <v>#REF!</v>
      </c>
      <c r="AB324" s="21">
        <v>1600000</v>
      </c>
      <c r="AC324" s="21">
        <v>1600000</v>
      </c>
      <c r="AD324" s="21">
        <v>730000</v>
      </c>
      <c r="AE324" s="20" t="e">
        <f t="shared" si="109"/>
        <v>#REF!</v>
      </c>
      <c r="AF324" s="29">
        <v>42644</v>
      </c>
      <c r="AG324" s="34"/>
      <c r="AH324" s="29"/>
      <c r="AI324" s="29">
        <v>42705</v>
      </c>
      <c r="AJ324" s="29">
        <v>43070</v>
      </c>
      <c r="AK324" s="29"/>
      <c r="AL324" s="29">
        <v>43800</v>
      </c>
      <c r="AM324" s="29"/>
      <c r="AN324" s="32" t="s">
        <v>3137</v>
      </c>
      <c r="AO324" s="29">
        <v>42705</v>
      </c>
      <c r="AP324" s="16" t="s">
        <v>80</v>
      </c>
      <c r="AQ324" s="29">
        <v>42705</v>
      </c>
      <c r="AR324" s="16"/>
      <c r="AS324" s="32"/>
      <c r="AT324" s="22" t="s">
        <v>239</v>
      </c>
      <c r="AU324" s="22">
        <v>2014</v>
      </c>
      <c r="AV324" s="22" t="s">
        <v>1498</v>
      </c>
      <c r="AW324" s="33" t="s">
        <v>3138</v>
      </c>
      <c r="AX324" s="33" t="s">
        <v>104</v>
      </c>
      <c r="AY324" s="33" t="s">
        <v>138</v>
      </c>
      <c r="AZ324" s="22"/>
      <c r="BA324" s="22"/>
      <c r="BB324" s="22" t="str">
        <f t="shared" si="97"/>
        <v>Bác sĩ chuyên khoa cấp I - Chẩn đoán hình ảnh</v>
      </c>
      <c r="BC324" s="22" t="str">
        <f t="shared" si="98"/>
        <v>CKI</v>
      </c>
      <c r="BD324" s="22" t="s">
        <v>158</v>
      </c>
      <c r="BE324" s="22" t="s">
        <v>3139</v>
      </c>
      <c r="BF324" s="29">
        <v>41774</v>
      </c>
      <c r="BG324" s="22" t="s">
        <v>84</v>
      </c>
      <c r="BH324" s="22" t="s">
        <v>85</v>
      </c>
      <c r="BI324" s="22" t="s">
        <v>3081</v>
      </c>
      <c r="BJ324" s="16"/>
      <c r="BK324" s="16"/>
      <c r="BL324" s="16"/>
      <c r="BM324" s="16"/>
      <c r="BN324" s="22" t="s">
        <v>312</v>
      </c>
      <c r="BO324" s="36" t="s">
        <v>216</v>
      </c>
      <c r="BP324" s="30" t="s">
        <v>145</v>
      </c>
    </row>
    <row r="325" spans="1:248" ht="33" customHeight="1">
      <c r="A325" s="14">
        <f t="shared" ref="A325:A352" si="112">+A324+1</f>
        <v>322</v>
      </c>
      <c r="B325" s="16">
        <v>12</v>
      </c>
      <c r="C325" s="175" t="s">
        <v>3140</v>
      </c>
      <c r="D325" s="16">
        <v>15</v>
      </c>
      <c r="E325" s="16">
        <v>2</v>
      </c>
      <c r="F325" s="16">
        <v>1983</v>
      </c>
      <c r="G325" s="16">
        <f t="shared" si="111"/>
        <v>35</v>
      </c>
      <c r="H325" s="16">
        <v>0</v>
      </c>
      <c r="I325" s="40" t="s">
        <v>3141</v>
      </c>
      <c r="J325" s="40" t="s">
        <v>3142</v>
      </c>
      <c r="K325" s="16">
        <v>4</v>
      </c>
      <c r="L325" s="16">
        <v>4</v>
      </c>
      <c r="M325" s="16">
        <v>2008</v>
      </c>
      <c r="N325" s="22" t="s">
        <v>70</v>
      </c>
      <c r="O325" s="22" t="s">
        <v>3143</v>
      </c>
      <c r="P325" s="22" t="s">
        <v>70</v>
      </c>
      <c r="Q325" s="150" t="s">
        <v>3055</v>
      </c>
      <c r="R325" s="33" t="s">
        <v>3144</v>
      </c>
      <c r="S325" s="16" t="s">
        <v>151</v>
      </c>
      <c r="T325" s="22" t="s">
        <v>152</v>
      </c>
      <c r="U325" s="16">
        <v>502</v>
      </c>
      <c r="V325" s="29">
        <v>42919</v>
      </c>
      <c r="W325" s="16" t="s">
        <v>210</v>
      </c>
      <c r="X325" s="20" t="e">
        <f>SUM(#REF!)</f>
        <v>#REF!</v>
      </c>
      <c r="Y325" s="21" t="e">
        <f>#REF!-X325</f>
        <v>#REF!</v>
      </c>
      <c r="Z325" s="21">
        <v>1600000</v>
      </c>
      <c r="AA325" s="21" t="e">
        <f t="shared" si="110"/>
        <v>#REF!</v>
      </c>
      <c r="AB325" s="21">
        <v>1600000</v>
      </c>
      <c r="AC325" s="21">
        <v>1600000</v>
      </c>
      <c r="AD325" s="21">
        <v>730000</v>
      </c>
      <c r="AE325" s="20" t="e">
        <f t="shared" si="109"/>
        <v>#REF!</v>
      </c>
      <c r="AF325" s="29">
        <v>42919</v>
      </c>
      <c r="AG325" s="34"/>
      <c r="AH325" s="29"/>
      <c r="AI325" s="29"/>
      <c r="AJ325" s="29">
        <v>42979</v>
      </c>
      <c r="AK325" s="29">
        <v>43344</v>
      </c>
      <c r="AL325" s="29"/>
      <c r="AM325" s="29">
        <v>44074</v>
      </c>
      <c r="AN325" s="32"/>
      <c r="AO325" s="29">
        <v>42979</v>
      </c>
      <c r="AP325" s="16"/>
      <c r="AQ325" s="29">
        <v>42979</v>
      </c>
      <c r="AR325" s="16"/>
      <c r="AS325" s="32"/>
      <c r="AT325" s="22" t="s">
        <v>135</v>
      </c>
      <c r="AU325" s="22">
        <v>2012</v>
      </c>
      <c r="AV325" s="22" t="s">
        <v>525</v>
      </c>
      <c r="AW325" s="33" t="s">
        <v>3145</v>
      </c>
      <c r="AX325" s="33"/>
      <c r="AY325" s="33"/>
      <c r="AZ325" s="22" t="s">
        <v>3146</v>
      </c>
      <c r="BA325" s="22" t="s">
        <v>1561</v>
      </c>
      <c r="BB325" s="22" t="str">
        <f t="shared" si="97"/>
        <v>Bác sĩ nội trú, Bác sĩ chuyên khoa cấp I - Chẩn đoán hình ảnh</v>
      </c>
      <c r="BC325" s="22" t="str">
        <f t="shared" si="98"/>
        <v>CKI</v>
      </c>
      <c r="BD325" s="22" t="s">
        <v>158</v>
      </c>
      <c r="BE325" s="22" t="s">
        <v>3147</v>
      </c>
      <c r="BF325" s="29">
        <v>41522</v>
      </c>
      <c r="BG325" s="22" t="s">
        <v>786</v>
      </c>
      <c r="BH325" s="22" t="s">
        <v>160</v>
      </c>
      <c r="BI325" s="22" t="s">
        <v>3081</v>
      </c>
      <c r="BJ325" s="16"/>
      <c r="BK325" s="16"/>
      <c r="BL325" s="16"/>
      <c r="BM325" s="16"/>
      <c r="BN325" s="22" t="s">
        <v>89</v>
      </c>
      <c r="BO325" s="36" t="s">
        <v>216</v>
      </c>
      <c r="BP325" s="30" t="s">
        <v>145</v>
      </c>
    </row>
    <row r="326" spans="1:248" ht="38.25">
      <c r="A326" s="14">
        <f t="shared" si="112"/>
        <v>323</v>
      </c>
      <c r="B326" s="16">
        <v>13</v>
      </c>
      <c r="C326" s="175" t="s">
        <v>3148</v>
      </c>
      <c r="D326" s="16">
        <v>22</v>
      </c>
      <c r="E326" s="16">
        <v>11</v>
      </c>
      <c r="F326" s="16">
        <v>1987</v>
      </c>
      <c r="G326" s="16">
        <f t="shared" si="111"/>
        <v>31</v>
      </c>
      <c r="H326" s="16">
        <v>0</v>
      </c>
      <c r="I326" s="40" t="s">
        <v>3149</v>
      </c>
      <c r="J326" s="40" t="s">
        <v>3150</v>
      </c>
      <c r="K326" s="16">
        <v>28</v>
      </c>
      <c r="L326" s="16">
        <v>5</v>
      </c>
      <c r="M326" s="16">
        <v>2013</v>
      </c>
      <c r="N326" s="22" t="s">
        <v>126</v>
      </c>
      <c r="O326" s="22" t="s">
        <v>3151</v>
      </c>
      <c r="P326" s="22" t="s">
        <v>326</v>
      </c>
      <c r="Q326" s="150" t="s">
        <v>3055</v>
      </c>
      <c r="R326" s="33" t="s">
        <v>3144</v>
      </c>
      <c r="S326" s="16" t="s">
        <v>151</v>
      </c>
      <c r="T326" s="22" t="s">
        <v>152</v>
      </c>
      <c r="U326" s="16" t="s">
        <v>3152</v>
      </c>
      <c r="V326" s="29">
        <v>42979</v>
      </c>
      <c r="W326" s="16" t="s">
        <v>238</v>
      </c>
      <c r="X326" s="20" t="e">
        <f>SUM(#REF!)</f>
        <v>#REF!</v>
      </c>
      <c r="Y326" s="21" t="e">
        <f>#REF!-X326</f>
        <v>#REF!</v>
      </c>
      <c r="Z326" s="21">
        <v>1600000</v>
      </c>
      <c r="AA326" s="21" t="e">
        <f t="shared" si="110"/>
        <v>#REF!</v>
      </c>
      <c r="AB326" s="21">
        <v>1600000</v>
      </c>
      <c r="AC326" s="21">
        <v>1600000</v>
      </c>
      <c r="AD326" s="21">
        <v>730000</v>
      </c>
      <c r="AE326" s="20" t="e">
        <f t="shared" si="109"/>
        <v>#REF!</v>
      </c>
      <c r="AF326" s="29">
        <v>42975</v>
      </c>
      <c r="AG326" s="34"/>
      <c r="AH326" s="29"/>
      <c r="AI326" s="29"/>
      <c r="AJ326" s="29">
        <v>43040</v>
      </c>
      <c r="AK326" s="29">
        <v>43405</v>
      </c>
      <c r="AL326" s="29"/>
      <c r="AM326" s="29"/>
      <c r="AN326" s="32"/>
      <c r="AO326" s="29">
        <v>43040</v>
      </c>
      <c r="AP326" s="16"/>
      <c r="AQ326" s="29">
        <v>43040</v>
      </c>
      <c r="AR326" s="16"/>
      <c r="AS326" s="32"/>
      <c r="AT326" s="22" t="s">
        <v>523</v>
      </c>
      <c r="AU326" s="22">
        <v>2016</v>
      </c>
      <c r="AV326" s="22" t="s">
        <v>3153</v>
      </c>
      <c r="AW326" s="33" t="s">
        <v>3154</v>
      </c>
      <c r="AX326" s="33" t="s">
        <v>104</v>
      </c>
      <c r="AY326" s="33" t="s">
        <v>226</v>
      </c>
      <c r="AZ326" s="22"/>
      <c r="BA326" s="22"/>
      <c r="BB326" s="22" t="str">
        <f t="shared" ref="BB326:BB352" si="113">R326</f>
        <v>Bác sĩ nội trú, Bác sĩ chuyên khoa cấp I - Chẩn đoán hình ảnh</v>
      </c>
      <c r="BC326" s="22" t="str">
        <f t="shared" ref="BC326:BC352" si="114">T326</f>
        <v>CKI</v>
      </c>
      <c r="BD326" s="22" t="s">
        <v>158</v>
      </c>
      <c r="BE326" s="22" t="s">
        <v>3155</v>
      </c>
      <c r="BF326" s="29">
        <v>42933</v>
      </c>
      <c r="BG326" s="22" t="s">
        <v>84</v>
      </c>
      <c r="BH326" s="22" t="s">
        <v>160</v>
      </c>
      <c r="BI326" s="22" t="s">
        <v>3081</v>
      </c>
      <c r="BJ326" s="16"/>
      <c r="BK326" s="16"/>
      <c r="BL326" s="16"/>
      <c r="BM326" s="16"/>
      <c r="BN326" s="16" t="s">
        <v>316</v>
      </c>
      <c r="BO326" s="36" t="s">
        <v>216</v>
      </c>
      <c r="BP326" s="30" t="s">
        <v>145</v>
      </c>
    </row>
    <row r="327" spans="1:248" s="112" customFormat="1" ht="24.95" customHeight="1">
      <c r="A327" s="14">
        <f t="shared" si="112"/>
        <v>324</v>
      </c>
      <c r="B327" s="16">
        <v>14</v>
      </c>
      <c r="C327" s="258" t="s">
        <v>3156</v>
      </c>
      <c r="D327" s="30">
        <v>8</v>
      </c>
      <c r="E327" s="30">
        <v>6</v>
      </c>
      <c r="F327" s="30">
        <v>1967</v>
      </c>
      <c r="G327" s="16">
        <f t="shared" si="111"/>
        <v>51</v>
      </c>
      <c r="H327" s="30">
        <v>0</v>
      </c>
      <c r="I327" s="83" t="s">
        <v>3157</v>
      </c>
      <c r="J327" s="83" t="s">
        <v>3158</v>
      </c>
      <c r="K327" s="30">
        <v>24</v>
      </c>
      <c r="L327" s="30">
        <v>9</v>
      </c>
      <c r="M327" s="30">
        <v>2010</v>
      </c>
      <c r="N327" s="30" t="s">
        <v>3159</v>
      </c>
      <c r="O327" s="30" t="s">
        <v>3160</v>
      </c>
      <c r="P327" s="30" t="s">
        <v>3159</v>
      </c>
      <c r="Q327" s="161" t="s">
        <v>3161</v>
      </c>
      <c r="R327" s="22" t="s">
        <v>2800</v>
      </c>
      <c r="S327" s="30" t="s">
        <v>270</v>
      </c>
      <c r="T327" s="22" t="s">
        <v>152</v>
      </c>
      <c r="U327" s="16">
        <v>254</v>
      </c>
      <c r="V327" s="29">
        <v>43315</v>
      </c>
      <c r="W327" s="16" t="s">
        <v>238</v>
      </c>
      <c r="X327" s="20" t="e">
        <f>SUM(#REF!)</f>
        <v>#REF!</v>
      </c>
      <c r="Y327" s="21" t="e">
        <f>#REF!-X327</f>
        <v>#REF!</v>
      </c>
      <c r="Z327" s="21">
        <v>1600000</v>
      </c>
      <c r="AA327" s="21" t="e">
        <f t="shared" si="110"/>
        <v>#REF!</v>
      </c>
      <c r="AB327" s="21">
        <v>1600000</v>
      </c>
      <c r="AC327" s="21">
        <v>1600000</v>
      </c>
      <c r="AD327" s="21">
        <v>730000</v>
      </c>
      <c r="AE327" s="20" t="e">
        <f t="shared" si="109"/>
        <v>#REF!</v>
      </c>
      <c r="AF327" s="29">
        <v>43315</v>
      </c>
      <c r="AG327" s="16"/>
      <c r="AH327" s="16"/>
      <c r="AI327" s="95"/>
      <c r="AJ327" s="30"/>
      <c r="AK327" s="57">
        <v>43346</v>
      </c>
      <c r="AL327" s="57">
        <v>43708</v>
      </c>
      <c r="AM327" s="57"/>
      <c r="AN327" s="30"/>
      <c r="AO327" s="97">
        <v>43344</v>
      </c>
      <c r="AP327" s="54"/>
      <c r="AQ327" s="97">
        <v>43344</v>
      </c>
      <c r="AR327" s="30"/>
      <c r="AS327" s="30"/>
      <c r="AT327" s="30" t="s">
        <v>135</v>
      </c>
      <c r="AU327" s="30">
        <v>2016</v>
      </c>
      <c r="AV327" s="30" t="s">
        <v>240</v>
      </c>
      <c r="AW327" s="30" t="s">
        <v>3162</v>
      </c>
      <c r="AX327" s="30"/>
      <c r="AY327" s="30"/>
      <c r="AZ327" s="30"/>
      <c r="BA327" s="30"/>
      <c r="BB327" s="22" t="str">
        <f t="shared" si="113"/>
        <v>Bác sĩ chuyên khoa cấp I - Chẩn đoán hình ảnh</v>
      </c>
      <c r="BC327" s="22" t="str">
        <f t="shared" si="114"/>
        <v>CKI</v>
      </c>
      <c r="BD327" s="22" t="s">
        <v>158</v>
      </c>
      <c r="BE327" s="30" t="s">
        <v>3163</v>
      </c>
      <c r="BF327" s="57" t="s">
        <v>3164</v>
      </c>
      <c r="BG327" s="30" t="s">
        <v>3165</v>
      </c>
      <c r="BH327" s="30" t="s">
        <v>160</v>
      </c>
      <c r="BI327" s="22" t="s">
        <v>3166</v>
      </c>
      <c r="BJ327" s="30"/>
      <c r="BK327" s="30"/>
      <c r="BL327" s="30"/>
      <c r="BM327" s="30"/>
      <c r="BN327" s="52" t="s">
        <v>319</v>
      </c>
      <c r="BO327" s="58"/>
      <c r="BP327" s="30" t="s">
        <v>145</v>
      </c>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c r="DX327"/>
      <c r="DY327"/>
      <c r="DZ327"/>
      <c r="EA327"/>
      <c r="EB327"/>
      <c r="EC327"/>
      <c r="ED327"/>
      <c r="EE327"/>
      <c r="EF327"/>
      <c r="EG327"/>
      <c r="EH327"/>
      <c r="EI327"/>
      <c r="EJ327"/>
      <c r="EK327"/>
      <c r="EL327"/>
      <c r="EM327"/>
      <c r="EN327"/>
      <c r="EO327"/>
      <c r="EP327"/>
      <c r="EQ327"/>
      <c r="ER327"/>
      <c r="ES327"/>
      <c r="ET327"/>
      <c r="EU327"/>
      <c r="EV327"/>
      <c r="EW327"/>
      <c r="EX327"/>
      <c r="EY327"/>
      <c r="EZ327"/>
      <c r="FA327"/>
      <c r="FB327"/>
      <c r="FC327"/>
      <c r="FD327"/>
      <c r="FE327"/>
      <c r="FF327"/>
      <c r="FG327"/>
      <c r="FH327"/>
      <c r="FI327"/>
      <c r="FJ327"/>
      <c r="FK327"/>
      <c r="FL327"/>
      <c r="FM327"/>
      <c r="FN327"/>
      <c r="FO327"/>
      <c r="FP327"/>
      <c r="FQ327"/>
      <c r="FR327"/>
      <c r="FS327"/>
      <c r="FT327"/>
      <c r="FU327"/>
      <c r="FV327"/>
      <c r="FW327"/>
      <c r="FX327"/>
      <c r="FY327"/>
      <c r="FZ327"/>
      <c r="GA327"/>
      <c r="GB327"/>
      <c r="GC327"/>
      <c r="GD327"/>
      <c r="GE327"/>
      <c r="GF327"/>
      <c r="GG327"/>
      <c r="GH327"/>
      <c r="GI327"/>
      <c r="GJ327"/>
      <c r="GK327"/>
      <c r="GL327"/>
      <c r="GM327"/>
      <c r="GN327"/>
      <c r="GO327"/>
      <c r="GP327"/>
      <c r="GQ327"/>
      <c r="GR327"/>
      <c r="GS327"/>
      <c r="GT327"/>
      <c r="GU327"/>
      <c r="GV327"/>
      <c r="GW327"/>
      <c r="GX327"/>
      <c r="GY327"/>
      <c r="GZ327"/>
      <c r="HA327"/>
      <c r="HB327"/>
      <c r="HC327"/>
      <c r="HD327"/>
      <c r="HE327"/>
      <c r="HF327"/>
      <c r="HG327"/>
      <c r="HH327"/>
      <c r="HI327"/>
      <c r="HJ327"/>
      <c r="HK327"/>
      <c r="HL327"/>
      <c r="HM327"/>
      <c r="HN327"/>
      <c r="HO327"/>
      <c r="HP327"/>
      <c r="HQ327"/>
      <c r="HR327"/>
      <c r="HS327"/>
      <c r="HT327"/>
      <c r="HU327"/>
      <c r="HV327"/>
      <c r="HW327"/>
      <c r="HX327"/>
      <c r="HY327"/>
      <c r="HZ327"/>
      <c r="IA327"/>
      <c r="IB327"/>
      <c r="IC327"/>
      <c r="ID327"/>
      <c r="IE327"/>
      <c r="IF327"/>
      <c r="IG327"/>
      <c r="IH327"/>
      <c r="II327"/>
      <c r="IJ327"/>
      <c r="IK327"/>
      <c r="IL327"/>
      <c r="IM327"/>
      <c r="IN327"/>
    </row>
    <row r="328" spans="1:248" s="112" customFormat="1" ht="24.95" customHeight="1">
      <c r="A328" s="14">
        <f t="shared" si="112"/>
        <v>325</v>
      </c>
      <c r="B328" s="16">
        <v>15</v>
      </c>
      <c r="C328" s="31" t="s">
        <v>3167</v>
      </c>
      <c r="D328" s="16">
        <v>17</v>
      </c>
      <c r="E328" s="16">
        <v>7</v>
      </c>
      <c r="F328" s="16">
        <v>1986</v>
      </c>
      <c r="G328" s="16">
        <f t="shared" si="111"/>
        <v>32</v>
      </c>
      <c r="H328" s="16">
        <v>1</v>
      </c>
      <c r="I328" s="32" t="s">
        <v>3168</v>
      </c>
      <c r="J328" s="32" t="s">
        <v>3169</v>
      </c>
      <c r="K328" s="16">
        <v>15</v>
      </c>
      <c r="L328" s="16">
        <v>6</v>
      </c>
      <c r="M328" s="16">
        <v>2010</v>
      </c>
      <c r="N328" s="16" t="s">
        <v>333</v>
      </c>
      <c r="O328" s="16" t="s">
        <v>3170</v>
      </c>
      <c r="P328" s="16" t="s">
        <v>333</v>
      </c>
      <c r="Q328" s="150" t="s">
        <v>3161</v>
      </c>
      <c r="R328" s="33" t="s">
        <v>2820</v>
      </c>
      <c r="S328" s="16" t="s">
        <v>151</v>
      </c>
      <c r="T328" s="22" t="s">
        <v>168</v>
      </c>
      <c r="U328" s="16"/>
      <c r="V328" s="29">
        <v>43339</v>
      </c>
      <c r="W328" s="16" t="s">
        <v>344</v>
      </c>
      <c r="X328" s="20" t="e">
        <f>SUM(#REF!)</f>
        <v>#REF!</v>
      </c>
      <c r="Y328" s="21" t="e">
        <f>#REF!-X328</f>
        <v>#REF!</v>
      </c>
      <c r="Z328" s="21">
        <v>1500000</v>
      </c>
      <c r="AA328" s="21" t="e">
        <f t="shared" si="110"/>
        <v>#REF!</v>
      </c>
      <c r="AB328" s="21">
        <v>1500000</v>
      </c>
      <c r="AC328" s="21">
        <v>1500000</v>
      </c>
      <c r="AD328" s="21">
        <v>730000</v>
      </c>
      <c r="AE328" s="20" t="e">
        <f t="shared" si="109"/>
        <v>#REF!</v>
      </c>
      <c r="AF328" s="29">
        <v>43339</v>
      </c>
      <c r="AG328" s="16"/>
      <c r="AH328" s="16"/>
      <c r="AI328" s="95"/>
      <c r="AJ328" s="30"/>
      <c r="AK328" s="57">
        <v>43400</v>
      </c>
      <c r="AL328" s="57"/>
      <c r="AM328" s="57"/>
      <c r="AN328" s="30"/>
      <c r="AO328" s="97"/>
      <c r="AP328" s="54"/>
      <c r="AQ328" s="97"/>
      <c r="AR328" s="30"/>
      <c r="AS328" s="30"/>
      <c r="AT328" s="30" t="s">
        <v>211</v>
      </c>
      <c r="AU328" s="30">
        <v>2013</v>
      </c>
      <c r="AV328" s="22" t="s">
        <v>525</v>
      </c>
      <c r="AW328" s="30" t="s">
        <v>3171</v>
      </c>
      <c r="AX328" s="30" t="s">
        <v>138</v>
      </c>
      <c r="AY328" s="30" t="s">
        <v>104</v>
      </c>
      <c r="AZ328" s="30"/>
      <c r="BA328" s="30"/>
      <c r="BB328" s="22" t="str">
        <f t="shared" si="113"/>
        <v>Bác sĩ Y học cổ truyền</v>
      </c>
      <c r="BC328" s="22" t="str">
        <f t="shared" si="114"/>
        <v>BS.ĐH</v>
      </c>
      <c r="BD328" s="22" t="s">
        <v>141</v>
      </c>
      <c r="BE328" s="30"/>
      <c r="BF328" s="57"/>
      <c r="BG328" s="30"/>
      <c r="BH328" s="30"/>
      <c r="BI328" s="22"/>
      <c r="BJ328" s="30"/>
      <c r="BK328" s="30"/>
      <c r="BL328" s="30"/>
      <c r="BM328" s="30"/>
      <c r="BN328" s="30"/>
      <c r="BO328" s="58"/>
      <c r="BP328" s="30"/>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c r="DX328"/>
      <c r="DY328"/>
      <c r="DZ328"/>
      <c r="EA328"/>
      <c r="EB328"/>
      <c r="EC328"/>
      <c r="ED328"/>
      <c r="EE328"/>
      <c r="EF328"/>
      <c r="EG328"/>
      <c r="EH328"/>
      <c r="EI328"/>
      <c r="EJ328"/>
      <c r="EK328"/>
      <c r="EL328"/>
      <c r="EM328"/>
      <c r="EN328"/>
      <c r="EO328"/>
      <c r="EP328"/>
      <c r="EQ328"/>
      <c r="ER328"/>
      <c r="ES328"/>
      <c r="ET328"/>
      <c r="EU328"/>
      <c r="EV328"/>
      <c r="EW328"/>
      <c r="EX328"/>
      <c r="EY328"/>
      <c r="EZ328"/>
      <c r="FA328"/>
      <c r="FB328"/>
      <c r="FC328"/>
      <c r="FD328"/>
      <c r="FE328"/>
      <c r="FF328"/>
      <c r="FG328"/>
      <c r="FH328"/>
      <c r="FI328"/>
      <c r="FJ328"/>
      <c r="FK328"/>
      <c r="FL328"/>
      <c r="FM328"/>
      <c r="FN328"/>
      <c r="FO328"/>
      <c r="FP328"/>
      <c r="FQ328"/>
      <c r="FR328"/>
      <c r="FS328"/>
      <c r="FT328"/>
      <c r="FU328"/>
      <c r="FV328"/>
      <c r="FW328"/>
      <c r="FX328"/>
      <c r="FY328"/>
      <c r="FZ328"/>
      <c r="GA328"/>
      <c r="GB328"/>
      <c r="GC328"/>
      <c r="GD328"/>
      <c r="GE328"/>
      <c r="GF328"/>
      <c r="GG328"/>
      <c r="GH328"/>
      <c r="GI328"/>
      <c r="GJ328"/>
      <c r="GK328"/>
      <c r="GL328"/>
      <c r="GM328"/>
      <c r="GN328"/>
      <c r="GO328"/>
      <c r="GP328"/>
      <c r="GQ328"/>
      <c r="GR328"/>
      <c r="GS328"/>
      <c r="GT328"/>
      <c r="GU328"/>
      <c r="GV328"/>
      <c r="GW328"/>
      <c r="GX328"/>
      <c r="GY328"/>
      <c r="GZ328"/>
      <c r="HA328"/>
      <c r="HB328"/>
      <c r="HC328"/>
      <c r="HD328"/>
      <c r="HE328"/>
      <c r="HF328"/>
      <c r="HG328"/>
      <c r="HH328"/>
      <c r="HI328"/>
      <c r="HJ328"/>
      <c r="HK328"/>
      <c r="HL328"/>
      <c r="HM328"/>
      <c r="HN328"/>
      <c r="HO328"/>
      <c r="HP328"/>
      <c r="HQ328"/>
      <c r="HR328"/>
      <c r="HS328"/>
      <c r="HT328"/>
      <c r="HU328"/>
      <c r="HV328"/>
      <c r="HW328"/>
      <c r="HX328"/>
      <c r="HY328"/>
      <c r="HZ328"/>
      <c r="IA328"/>
      <c r="IB328"/>
      <c r="IC328"/>
      <c r="ID328"/>
      <c r="IE328"/>
      <c r="IF328"/>
      <c r="IG328"/>
      <c r="IH328"/>
      <c r="II328"/>
      <c r="IJ328"/>
      <c r="IK328"/>
      <c r="IL328"/>
      <c r="IM328"/>
      <c r="IN328"/>
    </row>
    <row r="329" spans="1:248" s="112" customFormat="1" ht="24.95" customHeight="1">
      <c r="A329" s="14">
        <f t="shared" si="112"/>
        <v>326</v>
      </c>
      <c r="B329" s="16">
        <v>16</v>
      </c>
      <c r="C329" s="42" t="s">
        <v>3172</v>
      </c>
      <c r="D329" s="33">
        <v>8</v>
      </c>
      <c r="E329" s="33">
        <v>9</v>
      </c>
      <c r="F329" s="33">
        <v>1985</v>
      </c>
      <c r="G329" s="16">
        <f t="shared" si="111"/>
        <v>33</v>
      </c>
      <c r="H329" s="33">
        <v>1</v>
      </c>
      <c r="I329" s="43" t="s">
        <v>3173</v>
      </c>
      <c r="J329" s="43" t="s">
        <v>3174</v>
      </c>
      <c r="K329" s="33">
        <v>2</v>
      </c>
      <c r="L329" s="33">
        <v>8</v>
      </c>
      <c r="M329" s="33">
        <v>2018</v>
      </c>
      <c r="N329" s="33" t="s">
        <v>1050</v>
      </c>
      <c r="O329" s="33" t="s">
        <v>3175</v>
      </c>
      <c r="P329" s="33" t="s">
        <v>1050</v>
      </c>
      <c r="Q329" s="152" t="s">
        <v>3161</v>
      </c>
      <c r="R329" s="33" t="s">
        <v>744</v>
      </c>
      <c r="S329" s="33" t="s">
        <v>270</v>
      </c>
      <c r="T329" s="22" t="s">
        <v>168</v>
      </c>
      <c r="U329" s="16"/>
      <c r="V329" s="29">
        <v>43350</v>
      </c>
      <c r="W329" s="16" t="s">
        <v>344</v>
      </c>
      <c r="X329" s="20" t="e">
        <f>SUM(#REF!)</f>
        <v>#REF!</v>
      </c>
      <c r="Y329" s="21" t="e">
        <f>#REF!-X329</f>
        <v>#REF!</v>
      </c>
      <c r="Z329" s="21">
        <v>1500000</v>
      </c>
      <c r="AA329" s="21" t="e">
        <f t="shared" si="110"/>
        <v>#REF!</v>
      </c>
      <c r="AB329" s="21">
        <v>1500000</v>
      </c>
      <c r="AC329" s="21">
        <v>1500000</v>
      </c>
      <c r="AD329" s="21">
        <v>730000</v>
      </c>
      <c r="AE329" s="20" t="e">
        <f t="shared" si="109"/>
        <v>#REF!</v>
      </c>
      <c r="AF329" s="29">
        <v>43350</v>
      </c>
      <c r="AG329" s="16"/>
      <c r="AH329" s="16"/>
      <c r="AI329" s="95"/>
      <c r="AJ329" s="30"/>
      <c r="AK329" s="57">
        <v>43411</v>
      </c>
      <c r="AL329" s="57"/>
      <c r="AM329" s="57"/>
      <c r="AN329" s="30"/>
      <c r="AO329" s="97"/>
      <c r="AP329" s="54"/>
      <c r="AQ329" s="97"/>
      <c r="AR329" s="30"/>
      <c r="AS329" s="30"/>
      <c r="AT329" s="30" t="s">
        <v>211</v>
      </c>
      <c r="AU329" s="30">
        <v>2010</v>
      </c>
      <c r="AV329" s="22" t="s">
        <v>3176</v>
      </c>
      <c r="AW329" s="30" t="s">
        <v>3177</v>
      </c>
      <c r="AX329" s="30"/>
      <c r="AY329" s="30"/>
      <c r="AZ329" s="30"/>
      <c r="BA329" s="30"/>
      <c r="BB329" s="22" t="str">
        <f t="shared" si="113"/>
        <v xml:space="preserve">Bác sĩ Đa khoa </v>
      </c>
      <c r="BC329" s="22" t="str">
        <f t="shared" si="114"/>
        <v>BS.ĐH</v>
      </c>
      <c r="BD329" s="22" t="s">
        <v>141</v>
      </c>
      <c r="BE329" s="30" t="s">
        <v>3178</v>
      </c>
      <c r="BF329" s="57">
        <v>41520</v>
      </c>
      <c r="BG329" s="30" t="s">
        <v>3179</v>
      </c>
      <c r="BH329" s="30" t="s">
        <v>160</v>
      </c>
      <c r="BI329" s="22" t="s">
        <v>3180</v>
      </c>
      <c r="BJ329" s="30"/>
      <c r="BK329" s="30"/>
      <c r="BL329" s="30"/>
      <c r="BM329" s="30"/>
      <c r="BN329" s="30"/>
      <c r="BO329" s="58"/>
      <c r="BP329" s="30" t="s">
        <v>145</v>
      </c>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c r="DX329"/>
      <c r="DY329"/>
      <c r="DZ329"/>
      <c r="EA329"/>
      <c r="EB329"/>
      <c r="EC329"/>
      <c r="ED329"/>
      <c r="EE329"/>
      <c r="EF329"/>
      <c r="EG329"/>
      <c r="EH329"/>
      <c r="EI329"/>
      <c r="EJ329"/>
      <c r="EK329"/>
      <c r="EL329"/>
      <c r="EM329"/>
      <c r="EN329"/>
      <c r="EO329"/>
      <c r="EP329"/>
      <c r="EQ329"/>
      <c r="ER329"/>
      <c r="ES329"/>
      <c r="ET329"/>
      <c r="EU329"/>
      <c r="EV329"/>
      <c r="EW329"/>
      <c r="EX329"/>
      <c r="EY329"/>
      <c r="EZ329"/>
      <c r="FA329"/>
      <c r="FB329"/>
      <c r="FC329"/>
      <c r="FD329"/>
      <c r="FE329"/>
      <c r="FF329"/>
      <c r="FG329"/>
      <c r="FH329"/>
      <c r="FI329"/>
      <c r="FJ329"/>
      <c r="FK329"/>
      <c r="FL329"/>
      <c r="FM329"/>
      <c r="FN329"/>
      <c r="FO329"/>
      <c r="FP329"/>
      <c r="FQ329"/>
      <c r="FR329"/>
      <c r="FS329"/>
      <c r="FT329"/>
      <c r="FU329"/>
      <c r="FV329"/>
      <c r="FW329"/>
      <c r="FX329"/>
      <c r="FY329"/>
      <c r="FZ329"/>
      <c r="GA329"/>
      <c r="GB329"/>
      <c r="GC329"/>
      <c r="GD329"/>
      <c r="GE329"/>
      <c r="GF329"/>
      <c r="GG329"/>
      <c r="GH329"/>
      <c r="GI329"/>
      <c r="GJ329"/>
      <c r="GK329"/>
      <c r="GL329"/>
      <c r="GM329"/>
      <c r="GN329"/>
      <c r="GO329"/>
      <c r="GP329"/>
      <c r="GQ329"/>
      <c r="GR329"/>
      <c r="GS329"/>
      <c r="GT329"/>
      <c r="GU329"/>
      <c r="GV329"/>
      <c r="GW329"/>
      <c r="GX329"/>
      <c r="GY329"/>
      <c r="GZ329"/>
      <c r="HA329"/>
      <c r="HB329"/>
      <c r="HC329"/>
      <c r="HD329"/>
      <c r="HE329"/>
      <c r="HF329"/>
      <c r="HG329"/>
      <c r="HH329"/>
      <c r="HI329"/>
      <c r="HJ329"/>
      <c r="HK329"/>
      <c r="HL329"/>
      <c r="HM329"/>
      <c r="HN329"/>
      <c r="HO329"/>
      <c r="HP329"/>
      <c r="HQ329"/>
      <c r="HR329"/>
      <c r="HS329"/>
      <c r="HT329"/>
      <c r="HU329"/>
      <c r="HV329"/>
      <c r="HW329"/>
      <c r="HX329"/>
      <c r="HY329"/>
      <c r="HZ329"/>
      <c r="IA329"/>
      <c r="IB329"/>
      <c r="IC329"/>
      <c r="ID329"/>
      <c r="IE329"/>
      <c r="IF329"/>
      <c r="IG329"/>
      <c r="IH329"/>
      <c r="II329"/>
      <c r="IJ329"/>
      <c r="IK329"/>
      <c r="IL329"/>
      <c r="IM329"/>
      <c r="IN329"/>
    </row>
    <row r="330" spans="1:248" s="112" customFormat="1" ht="24.95" customHeight="1">
      <c r="A330" s="14">
        <f t="shared" si="112"/>
        <v>327</v>
      </c>
      <c r="B330" s="16">
        <v>17</v>
      </c>
      <c r="C330" s="136" t="s">
        <v>3181</v>
      </c>
      <c r="D330" s="16">
        <v>26</v>
      </c>
      <c r="E330" s="16">
        <v>5</v>
      </c>
      <c r="F330" s="16">
        <v>1992</v>
      </c>
      <c r="G330" s="16">
        <f t="shared" si="111"/>
        <v>26</v>
      </c>
      <c r="H330" s="16">
        <v>0</v>
      </c>
      <c r="I330" s="32" t="s">
        <v>3182</v>
      </c>
      <c r="J330" s="32" t="s">
        <v>3183</v>
      </c>
      <c r="K330" s="16">
        <v>7</v>
      </c>
      <c r="L330" s="16">
        <v>6</v>
      </c>
      <c r="M330" s="16">
        <v>2007</v>
      </c>
      <c r="N330" s="16" t="s">
        <v>1283</v>
      </c>
      <c r="O330" s="16" t="s">
        <v>3184</v>
      </c>
      <c r="P330" s="16" t="s">
        <v>1651</v>
      </c>
      <c r="Q330" s="152" t="s">
        <v>3161</v>
      </c>
      <c r="R330" s="22" t="s">
        <v>261</v>
      </c>
      <c r="S330" s="16" t="s">
        <v>270</v>
      </c>
      <c r="T330" s="22" t="s">
        <v>168</v>
      </c>
      <c r="U330" s="16"/>
      <c r="V330" s="29">
        <v>43350</v>
      </c>
      <c r="W330" s="16" t="s">
        <v>182</v>
      </c>
      <c r="X330" s="20"/>
      <c r="Y330" s="21"/>
      <c r="Z330" s="21"/>
      <c r="AA330" s="21"/>
      <c r="AB330" s="21"/>
      <c r="AC330" s="21"/>
      <c r="AD330" s="21"/>
      <c r="AE330" s="20"/>
      <c r="AF330" s="29">
        <v>43350</v>
      </c>
      <c r="AG330" s="16"/>
      <c r="AH330" s="16"/>
      <c r="AI330" s="95"/>
      <c r="AJ330" s="30"/>
      <c r="AK330" s="57"/>
      <c r="AL330" s="57">
        <v>43677</v>
      </c>
      <c r="AM330" s="57"/>
      <c r="AN330" s="30"/>
      <c r="AO330" s="97"/>
      <c r="AP330" s="54"/>
      <c r="AQ330" s="97"/>
      <c r="AR330" s="30"/>
      <c r="AS330" s="30"/>
      <c r="AT330" s="30" t="s">
        <v>239</v>
      </c>
      <c r="AU330" s="30">
        <v>2017</v>
      </c>
      <c r="AV330" s="22" t="s">
        <v>525</v>
      </c>
      <c r="AW330" s="30" t="s">
        <v>3185</v>
      </c>
      <c r="AX330" s="30"/>
      <c r="AY330" s="30" t="s">
        <v>138</v>
      </c>
      <c r="AZ330" s="30"/>
      <c r="BA330" s="30"/>
      <c r="BB330" s="22" t="str">
        <f t="shared" si="113"/>
        <v xml:space="preserve">Bác sĩ Y đa khoa </v>
      </c>
      <c r="BC330" s="22" t="str">
        <f t="shared" si="114"/>
        <v>BS.ĐH</v>
      </c>
      <c r="BD330" s="22" t="s">
        <v>141</v>
      </c>
      <c r="BE330" s="30"/>
      <c r="BF330" s="57"/>
      <c r="BG330" s="30"/>
      <c r="BH330" s="30"/>
      <c r="BI330" s="22"/>
      <c r="BJ330" s="30"/>
      <c r="BK330" s="30"/>
      <c r="BL330" s="30"/>
      <c r="BM330" s="30"/>
      <c r="BN330" s="30"/>
      <c r="BO330" s="58"/>
      <c r="BP330" s="95"/>
      <c r="BQ330"/>
      <c r="BR330"/>
      <c r="BS330"/>
      <c r="BT330"/>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c r="DM330"/>
      <c r="DN330"/>
      <c r="DO330"/>
      <c r="DP330"/>
      <c r="DQ330"/>
      <c r="DR330"/>
      <c r="DS330"/>
      <c r="DT330"/>
      <c r="DU330"/>
      <c r="DV330"/>
      <c r="DW330"/>
      <c r="DX330"/>
      <c r="DY330"/>
      <c r="DZ330"/>
      <c r="EA330"/>
      <c r="EB330"/>
      <c r="EC330"/>
      <c r="ED330"/>
      <c r="EE330"/>
      <c r="EF330"/>
      <c r="EG330"/>
      <c r="EH330"/>
      <c r="EI330"/>
      <c r="EJ330"/>
      <c r="EK330"/>
      <c r="EL330"/>
      <c r="EM330"/>
      <c r="EN330"/>
      <c r="EO330"/>
      <c r="EP330"/>
      <c r="EQ330"/>
      <c r="ER330"/>
      <c r="ES330"/>
      <c r="ET330"/>
      <c r="EU330"/>
      <c r="EV330"/>
      <c r="EW330"/>
      <c r="EX330"/>
      <c r="EY330"/>
      <c r="EZ330"/>
      <c r="FA330"/>
      <c r="FB330"/>
      <c r="FC330"/>
      <c r="FD330"/>
      <c r="FE330"/>
      <c r="FF330"/>
      <c r="FG330"/>
      <c r="FH330"/>
      <c r="FI330"/>
      <c r="FJ330"/>
      <c r="FK330"/>
      <c r="FL330"/>
      <c r="FM330"/>
      <c r="FN330"/>
      <c r="FO330"/>
      <c r="FP330"/>
      <c r="FQ330"/>
      <c r="FR330"/>
      <c r="FS330"/>
      <c r="FT330"/>
      <c r="FU330"/>
      <c r="FV330"/>
      <c r="FW330"/>
      <c r="FX330"/>
      <c r="FY330"/>
      <c r="FZ330"/>
      <c r="GA330"/>
      <c r="GB330"/>
      <c r="GC330"/>
      <c r="GD330"/>
      <c r="GE330"/>
      <c r="GF330"/>
      <c r="GG330"/>
      <c r="GH330"/>
      <c r="GI330"/>
      <c r="GJ330"/>
      <c r="GK330"/>
      <c r="GL330"/>
      <c r="GM330"/>
      <c r="GN330"/>
      <c r="GO330"/>
      <c r="GP330"/>
      <c r="GQ330"/>
      <c r="GR330"/>
      <c r="GS330"/>
      <c r="GT330"/>
      <c r="GU330"/>
      <c r="GV330"/>
      <c r="GW330"/>
      <c r="GX330"/>
      <c r="GY330"/>
      <c r="GZ330"/>
      <c r="HA330"/>
      <c r="HB330"/>
      <c r="HC330"/>
      <c r="HD330"/>
      <c r="HE330"/>
      <c r="HF330"/>
      <c r="HG330"/>
      <c r="HH330"/>
      <c r="HI330"/>
      <c r="HJ330"/>
      <c r="HK330"/>
      <c r="HL330"/>
      <c r="HM330"/>
      <c r="HN330"/>
      <c r="HO330"/>
      <c r="HP330"/>
      <c r="HQ330"/>
      <c r="HR330"/>
      <c r="HS330"/>
      <c r="HT330"/>
      <c r="HU330"/>
      <c r="HV330"/>
      <c r="HW330"/>
      <c r="HX330"/>
      <c r="HY330"/>
      <c r="HZ330"/>
      <c r="IA330"/>
      <c r="IB330"/>
      <c r="IC330"/>
      <c r="ID330"/>
      <c r="IE330"/>
      <c r="IF330"/>
      <c r="IG330"/>
      <c r="IH330"/>
      <c r="II330"/>
      <c r="IJ330"/>
      <c r="IK330"/>
      <c r="IL330"/>
      <c r="IM330"/>
      <c r="IN330"/>
    </row>
    <row r="331" spans="1:248" s="112" customFormat="1" ht="24.95" customHeight="1">
      <c r="A331" s="14">
        <f t="shared" si="112"/>
        <v>328</v>
      </c>
      <c r="B331" s="16">
        <v>18</v>
      </c>
      <c r="C331" s="175" t="s">
        <v>3186</v>
      </c>
      <c r="D331" s="16">
        <v>2</v>
      </c>
      <c r="E331" s="16">
        <v>2</v>
      </c>
      <c r="F331" s="16">
        <v>1990</v>
      </c>
      <c r="G331" s="16">
        <f t="shared" si="111"/>
        <v>28</v>
      </c>
      <c r="H331" s="22">
        <v>1</v>
      </c>
      <c r="I331" s="40" t="s">
        <v>3187</v>
      </c>
      <c r="J331" s="40" t="s">
        <v>3188</v>
      </c>
      <c r="K331" s="16">
        <v>13</v>
      </c>
      <c r="L331" s="16">
        <v>7</v>
      </c>
      <c r="M331" s="16">
        <v>2015</v>
      </c>
      <c r="N331" s="22" t="s">
        <v>1603</v>
      </c>
      <c r="O331" s="22" t="s">
        <v>3189</v>
      </c>
      <c r="P331" s="22" t="s">
        <v>1598</v>
      </c>
      <c r="Q331" s="152" t="s">
        <v>3161</v>
      </c>
      <c r="R331" s="22" t="s">
        <v>3190</v>
      </c>
      <c r="S331" s="22" t="s">
        <v>270</v>
      </c>
      <c r="T331" s="22" t="s">
        <v>168</v>
      </c>
      <c r="U331" s="16"/>
      <c r="V331" s="29">
        <v>43355</v>
      </c>
      <c r="W331" s="16" t="s">
        <v>250</v>
      </c>
      <c r="X331" s="20" t="e">
        <f>SUM(#REF!)</f>
        <v>#REF!</v>
      </c>
      <c r="Y331" s="21" t="e">
        <f>#REF!-X331</f>
        <v>#REF!</v>
      </c>
      <c r="Z331" s="21">
        <v>1500000</v>
      </c>
      <c r="AA331" s="21" t="e">
        <f>Y331-Z331-AB331-AC331-AD331</f>
        <v>#REF!</v>
      </c>
      <c r="AB331" s="21">
        <v>1500000</v>
      </c>
      <c r="AC331" s="21">
        <v>1500000</v>
      </c>
      <c r="AD331" s="21">
        <v>730000</v>
      </c>
      <c r="AE331" s="20" t="e">
        <f>X331+Y331</f>
        <v>#REF!</v>
      </c>
      <c r="AF331" s="29">
        <v>43355</v>
      </c>
      <c r="AG331" s="16"/>
      <c r="AH331" s="16"/>
      <c r="AI331" s="95"/>
      <c r="AJ331" s="30"/>
      <c r="AK331" s="57">
        <v>43416</v>
      </c>
      <c r="AL331" s="57"/>
      <c r="AM331" s="57"/>
      <c r="AN331" s="30"/>
      <c r="AO331" s="97"/>
      <c r="AP331" s="54"/>
      <c r="AQ331" s="97"/>
      <c r="AR331" s="30"/>
      <c r="AS331" s="30"/>
      <c r="AT331" s="30" t="s">
        <v>211</v>
      </c>
      <c r="AU331" s="30">
        <v>2014</v>
      </c>
      <c r="AV331" s="22" t="s">
        <v>1315</v>
      </c>
      <c r="AW331" s="30" t="s">
        <v>3191</v>
      </c>
      <c r="AX331" s="30"/>
      <c r="AY331" s="30"/>
      <c r="AZ331" s="30"/>
      <c r="BA331" s="30"/>
      <c r="BB331" s="22" t="str">
        <f t="shared" si="113"/>
        <v>Bác sĩ đa khoa/Định hướng chuyên khoa Chẩn đoán hình ảnh</v>
      </c>
      <c r="BC331" s="22" t="str">
        <f t="shared" si="114"/>
        <v>BS.ĐH</v>
      </c>
      <c r="BD331" s="22" t="s">
        <v>141</v>
      </c>
      <c r="BE331" s="30" t="s">
        <v>3192</v>
      </c>
      <c r="BF331" s="57">
        <v>42601</v>
      </c>
      <c r="BG331" s="30" t="s">
        <v>3193</v>
      </c>
      <c r="BH331" s="30" t="s">
        <v>160</v>
      </c>
      <c r="BI331" s="22" t="s">
        <v>3180</v>
      </c>
      <c r="BJ331" s="30"/>
      <c r="BK331" s="30"/>
      <c r="BL331" s="30"/>
      <c r="BM331" s="30"/>
      <c r="BN331" s="30"/>
      <c r="BO331" s="58"/>
      <c r="BP331" s="30" t="s">
        <v>145</v>
      </c>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c r="DX331"/>
      <c r="DY331"/>
      <c r="DZ331"/>
      <c r="EA331"/>
      <c r="EB331"/>
      <c r="EC331"/>
      <c r="ED331"/>
      <c r="EE331"/>
      <c r="EF331"/>
      <c r="EG331"/>
      <c r="EH331"/>
      <c r="EI331"/>
      <c r="EJ331"/>
      <c r="EK331"/>
      <c r="EL331"/>
      <c r="EM331"/>
      <c r="EN331"/>
      <c r="EO331"/>
      <c r="EP331"/>
      <c r="EQ331"/>
      <c r="ER331"/>
      <c r="ES331"/>
      <c r="ET331"/>
      <c r="EU331"/>
      <c r="EV331"/>
      <c r="EW331"/>
      <c r="EX331"/>
      <c r="EY331"/>
      <c r="EZ331"/>
      <c r="FA331"/>
      <c r="FB331"/>
      <c r="FC331"/>
      <c r="FD331"/>
      <c r="FE331"/>
      <c r="FF331"/>
      <c r="FG331"/>
      <c r="FH331"/>
      <c r="FI331"/>
      <c r="FJ331"/>
      <c r="FK331"/>
      <c r="FL331"/>
      <c r="FM331"/>
      <c r="FN331"/>
      <c r="FO331"/>
      <c r="FP331"/>
      <c r="FQ331"/>
      <c r="FR331"/>
      <c r="FS331"/>
      <c r="FT331"/>
      <c r="FU331"/>
      <c r="FV331"/>
      <c r="FW331"/>
      <c r="FX331"/>
      <c r="FY331"/>
      <c r="FZ331"/>
      <c r="GA331"/>
      <c r="GB331"/>
      <c r="GC331"/>
      <c r="GD331"/>
      <c r="GE331"/>
      <c r="GF331"/>
      <c r="GG331"/>
      <c r="GH331"/>
      <c r="GI331"/>
      <c r="GJ331"/>
      <c r="GK331"/>
      <c r="GL331"/>
      <c r="GM331"/>
      <c r="GN331"/>
      <c r="GO331"/>
      <c r="GP331"/>
      <c r="GQ331"/>
      <c r="GR331"/>
      <c r="GS331"/>
      <c r="GT331"/>
      <c r="GU331"/>
      <c r="GV331"/>
      <c r="GW331"/>
      <c r="GX331"/>
      <c r="GY331"/>
      <c r="GZ331"/>
      <c r="HA331"/>
      <c r="HB331"/>
      <c r="HC331"/>
      <c r="HD331"/>
      <c r="HE331"/>
      <c r="HF331"/>
      <c r="HG331"/>
      <c r="HH331"/>
      <c r="HI331"/>
      <c r="HJ331"/>
      <c r="HK331"/>
      <c r="HL331"/>
      <c r="HM331"/>
      <c r="HN331"/>
      <c r="HO331"/>
      <c r="HP331"/>
      <c r="HQ331"/>
      <c r="HR331"/>
      <c r="HS331"/>
      <c r="HT331"/>
      <c r="HU331"/>
      <c r="HV331"/>
      <c r="HW331"/>
      <c r="HX331"/>
      <c r="HY331"/>
      <c r="HZ331"/>
      <c r="IA331"/>
      <c r="IB331"/>
      <c r="IC331"/>
      <c r="ID331"/>
      <c r="IE331"/>
      <c r="IF331"/>
      <c r="IG331"/>
      <c r="IH331"/>
      <c r="II331"/>
      <c r="IJ331"/>
      <c r="IK331"/>
      <c r="IL331"/>
      <c r="IM331"/>
      <c r="IN331"/>
    </row>
    <row r="332" spans="1:248" s="112" customFormat="1" ht="24.95" customHeight="1">
      <c r="A332" s="14">
        <f t="shared" si="112"/>
        <v>329</v>
      </c>
      <c r="B332" s="16"/>
      <c r="C332" s="39" t="s">
        <v>3194</v>
      </c>
      <c r="D332" s="16">
        <v>13</v>
      </c>
      <c r="E332" s="16">
        <v>6</v>
      </c>
      <c r="F332" s="16">
        <v>1961</v>
      </c>
      <c r="G332" s="16">
        <f t="shared" si="111"/>
        <v>57</v>
      </c>
      <c r="H332" s="22">
        <v>1</v>
      </c>
      <c r="I332" s="40" t="s">
        <v>3195</v>
      </c>
      <c r="J332" s="40" t="s">
        <v>3196</v>
      </c>
      <c r="K332" s="16">
        <v>13</v>
      </c>
      <c r="L332" s="16">
        <v>6</v>
      </c>
      <c r="M332" s="16">
        <v>2000</v>
      </c>
      <c r="N332" s="22" t="s">
        <v>70</v>
      </c>
      <c r="O332" s="22" t="s">
        <v>3197</v>
      </c>
      <c r="P332" s="22" t="str">
        <f>N332</f>
        <v>Tp.HCM</v>
      </c>
      <c r="Q332" s="152" t="s">
        <v>3161</v>
      </c>
      <c r="R332" s="22" t="s">
        <v>3198</v>
      </c>
      <c r="S332" s="22" t="s">
        <v>270</v>
      </c>
      <c r="T332" s="22" t="s">
        <v>158</v>
      </c>
      <c r="U332" s="16"/>
      <c r="V332" s="29">
        <v>43374</v>
      </c>
      <c r="W332" s="16" t="s">
        <v>250</v>
      </c>
      <c r="X332" s="20"/>
      <c r="Y332" s="21"/>
      <c r="Z332" s="21"/>
      <c r="AA332" s="21"/>
      <c r="AB332" s="21"/>
      <c r="AC332" s="21"/>
      <c r="AD332" s="21"/>
      <c r="AE332" s="20"/>
      <c r="AF332" s="29">
        <v>43374</v>
      </c>
      <c r="AG332" s="16"/>
      <c r="AH332" s="16"/>
      <c r="AI332" s="95"/>
      <c r="AJ332" s="30"/>
      <c r="AK332" s="57" t="s">
        <v>731</v>
      </c>
      <c r="AL332" s="57"/>
      <c r="AM332" s="57"/>
      <c r="AN332" s="30"/>
      <c r="AO332" s="97"/>
      <c r="AP332" s="54"/>
      <c r="AQ332" s="97"/>
      <c r="AR332" s="30"/>
      <c r="AS332" s="30"/>
      <c r="AT332" s="30" t="s">
        <v>135</v>
      </c>
      <c r="AU332" s="30">
        <v>2015</v>
      </c>
      <c r="AV332" s="30" t="s">
        <v>240</v>
      </c>
      <c r="AW332" s="30"/>
      <c r="AX332" s="30" t="s">
        <v>104</v>
      </c>
      <c r="AY332" s="30" t="s">
        <v>138</v>
      </c>
      <c r="AZ332" s="30"/>
      <c r="BA332" s="30"/>
      <c r="BB332" s="22" t="str">
        <f t="shared" si="113"/>
        <v xml:space="preserve">Bác sĩ chuyên khoa cấp I- Chẩn đoán hình ảnh </v>
      </c>
      <c r="BC332" s="22" t="str">
        <f t="shared" si="114"/>
        <v>BS.CKI</v>
      </c>
      <c r="BD332" s="22" t="s">
        <v>158</v>
      </c>
      <c r="BE332" s="30" t="s">
        <v>3199</v>
      </c>
      <c r="BF332" s="57">
        <v>42117</v>
      </c>
      <c r="BG332" s="30" t="s">
        <v>3200</v>
      </c>
      <c r="BH332" s="30" t="s">
        <v>160</v>
      </c>
      <c r="BI332" s="22" t="s">
        <v>3081</v>
      </c>
      <c r="BJ332" s="30"/>
      <c r="BK332" s="30"/>
      <c r="BL332" s="30"/>
      <c r="BM332" s="30"/>
      <c r="BN332" s="30"/>
      <c r="BO332" s="58"/>
      <c r="BP332" s="30"/>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c r="DX332"/>
      <c r="DY332"/>
      <c r="DZ332"/>
      <c r="EA332"/>
      <c r="EB332"/>
      <c r="EC332"/>
      <c r="ED332"/>
      <c r="EE332"/>
      <c r="EF332"/>
      <c r="EG332"/>
      <c r="EH332"/>
      <c r="EI332"/>
      <c r="EJ332"/>
      <c r="EK332"/>
      <c r="EL332"/>
      <c r="EM332"/>
      <c r="EN332"/>
      <c r="EO332"/>
      <c r="EP332"/>
      <c r="EQ332"/>
      <c r="ER332"/>
      <c r="ES332"/>
      <c r="ET332"/>
      <c r="EU332"/>
      <c r="EV332"/>
      <c r="EW332"/>
      <c r="EX332"/>
      <c r="EY332"/>
      <c r="EZ332"/>
      <c r="FA332"/>
      <c r="FB332"/>
      <c r="FC332"/>
      <c r="FD332"/>
      <c r="FE332"/>
      <c r="FF332"/>
      <c r="FG332"/>
      <c r="FH332"/>
      <c r="FI332"/>
      <c r="FJ332"/>
      <c r="FK332"/>
      <c r="FL332"/>
      <c r="FM332"/>
      <c r="FN332"/>
      <c r="FO332"/>
      <c r="FP332"/>
      <c r="FQ332"/>
      <c r="FR332"/>
      <c r="FS332"/>
      <c r="FT332"/>
      <c r="FU332"/>
      <c r="FV332"/>
      <c r="FW332"/>
      <c r="FX332"/>
      <c r="FY332"/>
      <c r="FZ332"/>
      <c r="GA332"/>
      <c r="GB332"/>
      <c r="GC332"/>
      <c r="GD332"/>
      <c r="GE332"/>
      <c r="GF332"/>
      <c r="GG332"/>
      <c r="GH332"/>
      <c r="GI332"/>
      <c r="GJ332"/>
      <c r="GK332"/>
      <c r="GL332"/>
      <c r="GM332"/>
      <c r="GN332"/>
      <c r="GO332"/>
      <c r="GP332"/>
      <c r="GQ332"/>
      <c r="GR332"/>
      <c r="GS332"/>
      <c r="GT332"/>
      <c r="GU332"/>
      <c r="GV332"/>
      <c r="GW332"/>
      <c r="GX332"/>
      <c r="GY332"/>
      <c r="GZ332"/>
      <c r="HA332"/>
      <c r="HB332"/>
      <c r="HC332"/>
      <c r="HD332"/>
      <c r="HE332"/>
      <c r="HF332"/>
      <c r="HG332"/>
      <c r="HH332"/>
      <c r="HI332"/>
      <c r="HJ332"/>
      <c r="HK332"/>
      <c r="HL332"/>
      <c r="HM332"/>
      <c r="HN332"/>
      <c r="HO332"/>
      <c r="HP332"/>
      <c r="HQ332"/>
      <c r="HR332"/>
      <c r="HS332"/>
      <c r="HT332"/>
      <c r="HU332"/>
      <c r="HV332"/>
      <c r="HW332"/>
      <c r="HX332"/>
      <c r="HY332"/>
      <c r="HZ332"/>
      <c r="IA332"/>
      <c r="IB332"/>
      <c r="IC332"/>
      <c r="ID332"/>
      <c r="IE332"/>
      <c r="IF332"/>
      <c r="IG332"/>
      <c r="IH332"/>
      <c r="II332"/>
      <c r="IJ332"/>
      <c r="IK332"/>
      <c r="IL332"/>
      <c r="IM332"/>
      <c r="IN332"/>
    </row>
    <row r="333" spans="1:248" s="112" customFormat="1" ht="24.95" customHeight="1">
      <c r="A333" s="14">
        <f t="shared" si="112"/>
        <v>330</v>
      </c>
      <c r="B333" s="16"/>
      <c r="C333" s="175" t="s">
        <v>3201</v>
      </c>
      <c r="D333" s="16">
        <v>27</v>
      </c>
      <c r="E333" s="16">
        <v>9</v>
      </c>
      <c r="F333" s="16">
        <v>1986</v>
      </c>
      <c r="G333" s="16">
        <f t="shared" si="111"/>
        <v>32</v>
      </c>
      <c r="H333" s="22">
        <v>1</v>
      </c>
      <c r="I333" s="40" t="s">
        <v>3202</v>
      </c>
      <c r="J333" s="40" t="s">
        <v>3203</v>
      </c>
      <c r="K333" s="16">
        <v>19</v>
      </c>
      <c r="L333" s="16">
        <v>11</v>
      </c>
      <c r="M333" s="16">
        <v>2003</v>
      </c>
      <c r="N333" s="22" t="s">
        <v>1283</v>
      </c>
      <c r="O333" s="22" t="s">
        <v>3204</v>
      </c>
      <c r="P333" s="22" t="str">
        <f>N333</f>
        <v xml:space="preserve">Lâm Đồng </v>
      </c>
      <c r="Q333" s="152" t="s">
        <v>3161</v>
      </c>
      <c r="R333" s="22" t="s">
        <v>744</v>
      </c>
      <c r="S333" s="22" t="s">
        <v>151</v>
      </c>
      <c r="T333" s="22" t="s">
        <v>168</v>
      </c>
      <c r="U333" s="16"/>
      <c r="V333" s="29">
        <v>43385</v>
      </c>
      <c r="W333" s="16" t="s">
        <v>182</v>
      </c>
      <c r="X333" s="20"/>
      <c r="Y333" s="21"/>
      <c r="Z333" s="21"/>
      <c r="AA333" s="21"/>
      <c r="AB333" s="21"/>
      <c r="AC333" s="21"/>
      <c r="AD333" s="21"/>
      <c r="AE333" s="20"/>
      <c r="AF333" s="29">
        <v>43385</v>
      </c>
      <c r="AG333" s="16"/>
      <c r="AH333" s="16"/>
      <c r="AI333" s="95"/>
      <c r="AJ333" s="30"/>
      <c r="AK333" s="57"/>
      <c r="AL333" s="57">
        <v>43738</v>
      </c>
      <c r="AM333" s="57"/>
      <c r="AN333" s="30"/>
      <c r="AO333" s="97"/>
      <c r="AP333" s="54"/>
      <c r="AQ333" s="97"/>
      <c r="AR333" s="30"/>
      <c r="AS333" s="30"/>
      <c r="AT333" s="30" t="s">
        <v>211</v>
      </c>
      <c r="AU333" s="30">
        <v>2011</v>
      </c>
      <c r="AV333" s="30" t="s">
        <v>3176</v>
      </c>
      <c r="AW333" s="30" t="s">
        <v>3205</v>
      </c>
      <c r="AX333" s="30"/>
      <c r="AY333" s="30"/>
      <c r="AZ333" s="30"/>
      <c r="BA333" s="30"/>
      <c r="BB333" s="22" t="str">
        <f t="shared" si="113"/>
        <v xml:space="preserve">Bác sĩ Đa khoa </v>
      </c>
      <c r="BC333" s="22" t="str">
        <f t="shared" si="114"/>
        <v>BS.ĐH</v>
      </c>
      <c r="BD333" s="22" t="s">
        <v>141</v>
      </c>
      <c r="BE333" s="30" t="s">
        <v>3206</v>
      </c>
      <c r="BF333" s="57">
        <v>42044</v>
      </c>
      <c r="BG333" s="30" t="s">
        <v>2435</v>
      </c>
      <c r="BH333" s="30" t="s">
        <v>160</v>
      </c>
      <c r="BI333" s="22" t="s">
        <v>3207</v>
      </c>
      <c r="BJ333" s="30"/>
      <c r="BK333" s="30"/>
      <c r="BL333" s="30"/>
      <c r="BM333" s="30"/>
      <c r="BN333" s="30"/>
      <c r="BO333" s="58"/>
      <c r="BP333" s="30"/>
      <c r="BQ333"/>
      <c r="BR333"/>
      <c r="BS333"/>
      <c r="BT333"/>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c r="DD333"/>
      <c r="DE333"/>
      <c r="DF333"/>
      <c r="DG333"/>
      <c r="DH333"/>
      <c r="DI333"/>
      <c r="DJ333"/>
      <c r="DK333"/>
      <c r="DL333"/>
      <c r="DM333"/>
      <c r="DN333"/>
      <c r="DO333"/>
      <c r="DP333"/>
      <c r="DQ333"/>
      <c r="DR333"/>
      <c r="DS333"/>
      <c r="DT333"/>
      <c r="DU333"/>
      <c r="DV333"/>
      <c r="DW333"/>
      <c r="DX333"/>
      <c r="DY333"/>
      <c r="DZ333"/>
      <c r="EA333"/>
      <c r="EB333"/>
      <c r="EC333"/>
      <c r="ED333"/>
      <c r="EE333"/>
      <c r="EF333"/>
      <c r="EG333"/>
      <c r="EH333"/>
      <c r="EI333"/>
      <c r="EJ333"/>
      <c r="EK333"/>
      <c r="EL333"/>
      <c r="EM333"/>
      <c r="EN333"/>
      <c r="EO333"/>
      <c r="EP333"/>
      <c r="EQ333"/>
      <c r="ER333"/>
      <c r="ES333"/>
      <c r="ET333"/>
      <c r="EU333"/>
      <c r="EV333"/>
      <c r="EW333"/>
      <c r="EX333"/>
      <c r="EY333"/>
      <c r="EZ333"/>
      <c r="FA333"/>
      <c r="FB333"/>
      <c r="FC333"/>
      <c r="FD333"/>
      <c r="FE333"/>
      <c r="FF333"/>
      <c r="FG333"/>
      <c r="FH333"/>
      <c r="FI333"/>
      <c r="FJ333"/>
      <c r="FK333"/>
      <c r="FL333"/>
      <c r="FM333"/>
      <c r="FN333"/>
      <c r="FO333"/>
      <c r="FP333"/>
      <c r="FQ333"/>
      <c r="FR333"/>
      <c r="FS333"/>
      <c r="FT333"/>
      <c r="FU333"/>
      <c r="FV333"/>
      <c r="FW333"/>
      <c r="FX333"/>
      <c r="FY333"/>
      <c r="FZ333"/>
      <c r="GA333"/>
      <c r="GB333"/>
      <c r="GC333"/>
      <c r="GD333"/>
      <c r="GE333"/>
      <c r="GF333"/>
      <c r="GG333"/>
      <c r="GH333"/>
      <c r="GI333"/>
      <c r="GJ333"/>
      <c r="GK333"/>
      <c r="GL333"/>
      <c r="GM333"/>
      <c r="GN333"/>
      <c r="GO333"/>
      <c r="GP333"/>
      <c r="GQ333"/>
      <c r="GR333"/>
      <c r="GS333"/>
      <c r="GT333"/>
      <c r="GU333"/>
      <c r="GV333"/>
      <c r="GW333"/>
      <c r="GX333"/>
      <c r="GY333"/>
      <c r="GZ333"/>
      <c r="HA333"/>
      <c r="HB333"/>
      <c r="HC333"/>
      <c r="HD333"/>
      <c r="HE333"/>
      <c r="HF333"/>
      <c r="HG333"/>
      <c r="HH333"/>
      <c r="HI333"/>
      <c r="HJ333"/>
      <c r="HK333"/>
      <c r="HL333"/>
      <c r="HM333"/>
      <c r="HN333"/>
      <c r="HO333"/>
      <c r="HP333"/>
      <c r="HQ333"/>
      <c r="HR333"/>
      <c r="HS333"/>
      <c r="HT333"/>
      <c r="HU333"/>
      <c r="HV333"/>
      <c r="HW333"/>
      <c r="HX333"/>
      <c r="HY333"/>
      <c r="HZ333"/>
      <c r="IA333"/>
      <c r="IB333"/>
      <c r="IC333"/>
      <c r="ID333"/>
      <c r="IE333"/>
      <c r="IF333"/>
      <c r="IG333"/>
      <c r="IH333"/>
      <c r="II333"/>
      <c r="IJ333"/>
      <c r="IK333"/>
      <c r="IL333"/>
      <c r="IM333"/>
      <c r="IN333"/>
    </row>
    <row r="334" spans="1:248" ht="29.25" customHeight="1">
      <c r="A334" s="14">
        <f t="shared" si="112"/>
        <v>331</v>
      </c>
      <c r="B334" s="16">
        <v>19</v>
      </c>
      <c r="C334" s="206" t="s">
        <v>3208</v>
      </c>
      <c r="D334" s="14">
        <v>23</v>
      </c>
      <c r="E334" s="14">
        <v>11</v>
      </c>
      <c r="F334" s="14">
        <v>1981</v>
      </c>
      <c r="G334" s="16">
        <f t="shared" si="111"/>
        <v>37</v>
      </c>
      <c r="H334" s="16">
        <v>1</v>
      </c>
      <c r="I334" s="17" t="s">
        <v>3209</v>
      </c>
      <c r="J334" s="14" t="s">
        <v>3210</v>
      </c>
      <c r="K334" s="14">
        <v>24</v>
      </c>
      <c r="L334" s="14">
        <v>1</v>
      </c>
      <c r="M334" s="14">
        <v>2000</v>
      </c>
      <c r="N334" s="96" t="s">
        <v>70</v>
      </c>
      <c r="O334" s="14" t="s">
        <v>3211</v>
      </c>
      <c r="P334" s="14" t="s">
        <v>70</v>
      </c>
      <c r="Q334" s="150" t="s">
        <v>3055</v>
      </c>
      <c r="R334" s="28" t="s">
        <v>3212</v>
      </c>
      <c r="S334" s="14" t="s">
        <v>2835</v>
      </c>
      <c r="T334" s="14" t="s">
        <v>131</v>
      </c>
      <c r="U334" s="14">
        <v>216</v>
      </c>
      <c r="V334" s="25" t="s">
        <v>882</v>
      </c>
      <c r="W334" s="14" t="s">
        <v>77</v>
      </c>
      <c r="X334" s="20" t="e">
        <f>SUM(#REF!)</f>
        <v>#REF!</v>
      </c>
      <c r="Y334" s="21" t="e">
        <f>#REF!-X334</f>
        <v>#REF!</v>
      </c>
      <c r="Z334" s="21">
        <v>2000000</v>
      </c>
      <c r="AA334" s="21" t="e">
        <f>Y334-Z334-AB334-AC334-AD334</f>
        <v>#REF!</v>
      </c>
      <c r="AB334" s="21"/>
      <c r="AC334" s="21"/>
      <c r="AD334" s="21"/>
      <c r="AE334" s="20" t="e">
        <f t="shared" ref="AE334" si="115">X334+Y334</f>
        <v>#REF!</v>
      </c>
      <c r="AF334" s="19" t="s">
        <v>281</v>
      </c>
      <c r="AG334" s="19"/>
      <c r="AH334" s="19">
        <v>42110</v>
      </c>
      <c r="AI334" s="19">
        <v>42370</v>
      </c>
      <c r="AJ334" s="19"/>
      <c r="AK334" s="19">
        <v>43101</v>
      </c>
      <c r="AL334" s="29" t="s">
        <v>78</v>
      </c>
      <c r="AM334" s="19"/>
      <c r="AN334" s="17" t="s">
        <v>3213</v>
      </c>
      <c r="AO334" s="19">
        <v>42248</v>
      </c>
      <c r="AP334" s="14" t="s">
        <v>80</v>
      </c>
      <c r="AQ334" s="19">
        <v>42583</v>
      </c>
      <c r="AR334" s="14"/>
      <c r="AS334" s="17"/>
      <c r="AT334" s="18" t="s">
        <v>101</v>
      </c>
      <c r="AU334" s="18">
        <v>2002</v>
      </c>
      <c r="AV334" s="18" t="s">
        <v>1498</v>
      </c>
      <c r="AW334" s="28" t="s">
        <v>3214</v>
      </c>
      <c r="AX334" s="33"/>
      <c r="AY334" s="33"/>
      <c r="AZ334" s="18" t="s">
        <v>546</v>
      </c>
      <c r="BA334" s="18" t="s">
        <v>2988</v>
      </c>
      <c r="BB334" s="22" t="str">
        <f t="shared" si="113"/>
        <v xml:space="preserve">Cử nhân Kỹ thuật hình ảnh </v>
      </c>
      <c r="BC334" s="22" t="str">
        <f t="shared" si="114"/>
        <v>ĐH</v>
      </c>
      <c r="BD334" s="18" t="s">
        <v>2840</v>
      </c>
      <c r="BE334" s="18" t="s">
        <v>3215</v>
      </c>
      <c r="BF334" s="18" t="s">
        <v>761</v>
      </c>
      <c r="BG334" s="18" t="s">
        <v>84</v>
      </c>
      <c r="BH334" s="18" t="s">
        <v>85</v>
      </c>
      <c r="BI334" s="18" t="s">
        <v>3062</v>
      </c>
      <c r="BJ334" s="14"/>
      <c r="BK334" s="14"/>
      <c r="BL334" s="14"/>
      <c r="BM334" s="14" t="s">
        <v>80</v>
      </c>
      <c r="BN334" s="22" t="s">
        <v>763</v>
      </c>
      <c r="BO334" s="23"/>
      <c r="BP334" s="24"/>
    </row>
    <row r="335" spans="1:248" ht="30.75" customHeight="1">
      <c r="A335" s="14">
        <f t="shared" si="112"/>
        <v>332</v>
      </c>
      <c r="B335" s="14">
        <v>1</v>
      </c>
      <c r="C335" s="15" t="s">
        <v>3222</v>
      </c>
      <c r="D335" s="14">
        <v>28</v>
      </c>
      <c r="E335" s="14">
        <v>12</v>
      </c>
      <c r="F335" s="14">
        <v>1950</v>
      </c>
      <c r="G335" s="16">
        <f t="shared" si="111"/>
        <v>68</v>
      </c>
      <c r="H335" s="16">
        <v>1</v>
      </c>
      <c r="I335" s="14" t="s">
        <v>3223</v>
      </c>
      <c r="J335" s="14" t="s">
        <v>3224</v>
      </c>
      <c r="K335" s="14">
        <v>1</v>
      </c>
      <c r="L335" s="14">
        <v>4</v>
      </c>
      <c r="M335" s="14">
        <v>2010</v>
      </c>
      <c r="N335" s="17" t="s">
        <v>70</v>
      </c>
      <c r="O335" s="14" t="s">
        <v>532</v>
      </c>
      <c r="P335" s="14" t="s">
        <v>70</v>
      </c>
      <c r="Q335" s="251" t="s">
        <v>3225</v>
      </c>
      <c r="R335" s="28" t="s">
        <v>3226</v>
      </c>
      <c r="S335" s="14" t="s">
        <v>2032</v>
      </c>
      <c r="T335" s="14" t="s">
        <v>131</v>
      </c>
      <c r="U335" s="14" t="s">
        <v>3227</v>
      </c>
      <c r="V335" s="25" t="s">
        <v>3228</v>
      </c>
      <c r="W335" s="14" t="s">
        <v>77</v>
      </c>
      <c r="X335" s="20" t="e">
        <f>SUM(#REF!)</f>
        <v>#REF!</v>
      </c>
      <c r="Y335" s="21" t="e">
        <f>#REF!-X335</f>
        <v>#REF!</v>
      </c>
      <c r="Z335" s="21">
        <v>3000000</v>
      </c>
      <c r="AA335" s="21" t="e">
        <f t="shared" ref="AA335:AA336" si="116">Y335-Z335-AB335-AC335-AD335</f>
        <v>#REF!</v>
      </c>
      <c r="AB335" s="21">
        <v>3000000</v>
      </c>
      <c r="AC335" s="21">
        <v>3000000</v>
      </c>
      <c r="AD335" s="21">
        <v>730000</v>
      </c>
      <c r="AE335" s="20" t="e">
        <f t="shared" ref="AE335:AE338" si="117">X335+Y335</f>
        <v>#REF!</v>
      </c>
      <c r="AF335" s="19" t="s">
        <v>281</v>
      </c>
      <c r="AG335" s="19"/>
      <c r="AH335" s="19"/>
      <c r="AI335" s="19">
        <v>42370</v>
      </c>
      <c r="AJ335" s="19" t="s">
        <v>77</v>
      </c>
      <c r="AK335" s="29">
        <v>43101</v>
      </c>
      <c r="AL335" s="29" t="s">
        <v>78</v>
      </c>
      <c r="AM335" s="19"/>
      <c r="AN335" s="17" t="s">
        <v>3229</v>
      </c>
      <c r="AO335" s="19">
        <v>41883</v>
      </c>
      <c r="AP335" s="14" t="s">
        <v>80</v>
      </c>
      <c r="AQ335" s="19">
        <v>42095</v>
      </c>
      <c r="AR335" s="14"/>
      <c r="AS335" s="17"/>
      <c r="AT335" s="18"/>
      <c r="AU335" s="18">
        <v>1974</v>
      </c>
      <c r="AV335" s="18" t="s">
        <v>3230</v>
      </c>
      <c r="AW335" s="28" t="s">
        <v>3231</v>
      </c>
      <c r="AX335" s="33"/>
      <c r="AY335" s="33"/>
      <c r="AZ335" s="18">
        <v>1998</v>
      </c>
      <c r="BA335" s="27"/>
      <c r="BB335" s="22" t="str">
        <f t="shared" si="113"/>
        <v>Dược sĩ đại học</v>
      </c>
      <c r="BC335" s="22" t="str">
        <f t="shared" si="114"/>
        <v>ĐH</v>
      </c>
      <c r="BD335" s="143" t="s">
        <v>3232</v>
      </c>
      <c r="BE335" s="18" t="s">
        <v>3233</v>
      </c>
      <c r="BF335" s="18" t="s">
        <v>3234</v>
      </c>
      <c r="BG335" s="18" t="s">
        <v>84</v>
      </c>
      <c r="BH335" s="18" t="s">
        <v>160</v>
      </c>
      <c r="BI335" s="18" t="s">
        <v>3235</v>
      </c>
      <c r="BJ335" s="14"/>
      <c r="BK335" s="14" t="s">
        <v>511</v>
      </c>
      <c r="BL335" s="14"/>
      <c r="BM335" s="14"/>
      <c r="BN335" s="22" t="s">
        <v>763</v>
      </c>
      <c r="BO335" s="23"/>
      <c r="BP335" s="30"/>
    </row>
    <row r="336" spans="1:248" ht="32.25" customHeight="1">
      <c r="A336" s="14">
        <f t="shared" si="112"/>
        <v>333</v>
      </c>
      <c r="B336" s="14">
        <v>2</v>
      </c>
      <c r="C336" s="15" t="s">
        <v>3236</v>
      </c>
      <c r="D336" s="14">
        <v>23</v>
      </c>
      <c r="E336" s="14">
        <v>11</v>
      </c>
      <c r="F336" s="14">
        <v>1985</v>
      </c>
      <c r="G336" s="16">
        <f t="shared" si="111"/>
        <v>33</v>
      </c>
      <c r="H336" s="16">
        <v>1</v>
      </c>
      <c r="I336" s="17" t="s">
        <v>3237</v>
      </c>
      <c r="J336" s="17" t="s">
        <v>3238</v>
      </c>
      <c r="K336" s="14">
        <v>29</v>
      </c>
      <c r="L336" s="14">
        <v>3</v>
      </c>
      <c r="M336" s="14">
        <v>2005</v>
      </c>
      <c r="N336" s="14" t="s">
        <v>3239</v>
      </c>
      <c r="O336" s="14" t="s">
        <v>3240</v>
      </c>
      <c r="P336" s="14" t="s">
        <v>70</v>
      </c>
      <c r="Q336" s="251" t="s">
        <v>3225</v>
      </c>
      <c r="R336" s="28" t="s">
        <v>3241</v>
      </c>
      <c r="S336" s="14" t="s">
        <v>2835</v>
      </c>
      <c r="T336" s="14" t="s">
        <v>131</v>
      </c>
      <c r="U336" s="14" t="s">
        <v>3242</v>
      </c>
      <c r="V336" s="19" t="s">
        <v>281</v>
      </c>
      <c r="W336" s="14" t="s">
        <v>77</v>
      </c>
      <c r="X336" s="20" t="e">
        <f>SUM(#REF!)</f>
        <v>#REF!</v>
      </c>
      <c r="Y336" s="21" t="e">
        <f>#REF!-X336</f>
        <v>#REF!</v>
      </c>
      <c r="Z336" s="21">
        <v>2000000</v>
      </c>
      <c r="AA336" s="21" t="e">
        <f t="shared" si="116"/>
        <v>#REF!</v>
      </c>
      <c r="AB336" s="21"/>
      <c r="AC336" s="21"/>
      <c r="AD336" s="21"/>
      <c r="AE336" s="20" t="e">
        <f t="shared" si="117"/>
        <v>#REF!</v>
      </c>
      <c r="AF336" s="19" t="s">
        <v>281</v>
      </c>
      <c r="AG336" s="19"/>
      <c r="AH336" s="19"/>
      <c r="AI336" s="19">
        <v>42370</v>
      </c>
      <c r="AJ336" s="19" t="s">
        <v>77</v>
      </c>
      <c r="AK336" s="29">
        <v>43101</v>
      </c>
      <c r="AL336" s="29" t="s">
        <v>78</v>
      </c>
      <c r="AM336" s="19"/>
      <c r="AN336" s="17" t="s">
        <v>3243</v>
      </c>
      <c r="AO336" s="19">
        <v>41821</v>
      </c>
      <c r="AP336" s="14" t="s">
        <v>80</v>
      </c>
      <c r="AQ336" s="19">
        <v>42095</v>
      </c>
      <c r="AR336" s="14"/>
      <c r="AS336" s="17"/>
      <c r="AT336" s="18" t="s">
        <v>101</v>
      </c>
      <c r="AU336" s="18">
        <v>2007</v>
      </c>
      <c r="AV336" s="18" t="s">
        <v>355</v>
      </c>
      <c r="AW336" s="28" t="s">
        <v>3244</v>
      </c>
      <c r="AX336" s="28" t="s">
        <v>104</v>
      </c>
      <c r="AY336" s="28"/>
      <c r="AZ336" s="18" t="s">
        <v>1473</v>
      </c>
      <c r="BA336" s="18" t="s">
        <v>3245</v>
      </c>
      <c r="BB336" s="22" t="str">
        <f t="shared" si="113"/>
        <v>Cử nhân xét nghiệm</v>
      </c>
      <c r="BC336" s="22" t="str">
        <f t="shared" si="114"/>
        <v>ĐH</v>
      </c>
      <c r="BD336" s="18" t="s">
        <v>2840</v>
      </c>
      <c r="BE336" s="18" t="s">
        <v>3246</v>
      </c>
      <c r="BF336" s="19">
        <v>41222</v>
      </c>
      <c r="BG336" s="18" t="s">
        <v>84</v>
      </c>
      <c r="BH336" s="18" t="s">
        <v>85</v>
      </c>
      <c r="BI336" s="18" t="s">
        <v>3247</v>
      </c>
      <c r="BJ336" s="14"/>
      <c r="BK336" s="14" t="s">
        <v>144</v>
      </c>
      <c r="BL336" s="14"/>
      <c r="BM336" s="14" t="s">
        <v>80</v>
      </c>
      <c r="BN336" s="22" t="s">
        <v>763</v>
      </c>
      <c r="BO336" s="23"/>
      <c r="BP336" s="24"/>
    </row>
    <row r="337" spans="1:248" ht="38.25">
      <c r="A337" s="14">
        <f t="shared" si="112"/>
        <v>334</v>
      </c>
      <c r="B337" s="14">
        <v>1</v>
      </c>
      <c r="C337" s="15" t="s">
        <v>3248</v>
      </c>
      <c r="D337" s="14">
        <v>3</v>
      </c>
      <c r="E337" s="14">
        <v>6</v>
      </c>
      <c r="F337" s="14">
        <v>1984</v>
      </c>
      <c r="G337" s="16">
        <f t="shared" ref="G337:G338" si="118">$G$2-F337</f>
        <v>34</v>
      </c>
      <c r="H337" s="16">
        <v>0</v>
      </c>
      <c r="I337" s="14" t="s">
        <v>3249</v>
      </c>
      <c r="J337" s="14" t="s">
        <v>3250</v>
      </c>
      <c r="K337" s="14">
        <v>12</v>
      </c>
      <c r="L337" s="14">
        <v>9</v>
      </c>
      <c r="M337" s="14">
        <v>2008</v>
      </c>
      <c r="N337" s="14" t="s">
        <v>3251</v>
      </c>
      <c r="O337" s="14" t="s">
        <v>3252</v>
      </c>
      <c r="P337" s="14" t="s">
        <v>70</v>
      </c>
      <c r="Q337" s="251" t="s">
        <v>3253</v>
      </c>
      <c r="R337" s="28" t="s">
        <v>3226</v>
      </c>
      <c r="S337" s="14" t="s">
        <v>130</v>
      </c>
      <c r="T337" s="14" t="s">
        <v>3232</v>
      </c>
      <c r="U337" s="14" t="s">
        <v>3254</v>
      </c>
      <c r="V337" s="25" t="s">
        <v>281</v>
      </c>
      <c r="W337" s="14" t="s">
        <v>77</v>
      </c>
      <c r="X337" s="20" t="e">
        <f>SUM(#REF!)</f>
        <v>#REF!</v>
      </c>
      <c r="Y337" s="21" t="e">
        <f>#REF!-X337</f>
        <v>#REF!</v>
      </c>
      <c r="Z337" s="21">
        <v>1300000</v>
      </c>
      <c r="AA337" s="21" t="e">
        <f t="shared" ref="AA337:AA338" si="119">Y337-Z337-AB337-AC337-AD337</f>
        <v>#REF!</v>
      </c>
      <c r="AB337" s="21">
        <v>1300000</v>
      </c>
      <c r="AC337" s="21">
        <v>1300000</v>
      </c>
      <c r="AD337" s="21">
        <v>730000</v>
      </c>
      <c r="AE337" s="20" t="e">
        <f t="shared" si="117"/>
        <v>#REF!</v>
      </c>
      <c r="AF337" s="19" t="s">
        <v>281</v>
      </c>
      <c r="AG337" s="19"/>
      <c r="AH337" s="19"/>
      <c r="AI337" s="19">
        <v>42370</v>
      </c>
      <c r="AJ337" s="19" t="s">
        <v>77</v>
      </c>
      <c r="AK337" s="29">
        <v>43101</v>
      </c>
      <c r="AL337" s="29" t="s">
        <v>78</v>
      </c>
      <c r="AM337" s="19"/>
      <c r="AN337" s="17" t="s">
        <v>3255</v>
      </c>
      <c r="AO337" s="19">
        <v>41821</v>
      </c>
      <c r="AP337" s="14" t="s">
        <v>80</v>
      </c>
      <c r="AQ337" s="19">
        <v>41913</v>
      </c>
      <c r="AR337" s="14"/>
      <c r="AS337" s="17"/>
      <c r="AT337" s="18" t="s">
        <v>211</v>
      </c>
      <c r="AU337" s="18">
        <v>2007</v>
      </c>
      <c r="AV337" s="183" t="s">
        <v>391</v>
      </c>
      <c r="AW337" s="28" t="s">
        <v>3256</v>
      </c>
      <c r="AX337" s="33" t="s">
        <v>104</v>
      </c>
      <c r="AY337" s="33" t="s">
        <v>138</v>
      </c>
      <c r="AZ337" s="18" t="s">
        <v>2288</v>
      </c>
      <c r="BA337" s="18" t="s">
        <v>157</v>
      </c>
      <c r="BB337" s="22" t="str">
        <f t="shared" si="113"/>
        <v>Dược sĩ đại học</v>
      </c>
      <c r="BC337" s="22" t="str">
        <f t="shared" si="114"/>
        <v>DS.ĐH</v>
      </c>
      <c r="BD337" s="143" t="s">
        <v>3232</v>
      </c>
      <c r="BE337" s="18" t="s">
        <v>3257</v>
      </c>
      <c r="BF337" s="19">
        <v>41820</v>
      </c>
      <c r="BG337" s="18" t="s">
        <v>84</v>
      </c>
      <c r="BH337" s="18" t="s">
        <v>160</v>
      </c>
      <c r="BI337" s="18" t="s">
        <v>3258</v>
      </c>
      <c r="BJ337" s="14"/>
      <c r="BK337" s="14" t="s">
        <v>88</v>
      </c>
      <c r="BL337" s="14"/>
      <c r="BM337" s="14"/>
      <c r="BN337" s="22" t="s">
        <v>763</v>
      </c>
      <c r="BO337" s="23"/>
      <c r="BP337" s="30"/>
    </row>
    <row r="338" spans="1:248" ht="38.25">
      <c r="A338" s="14">
        <f t="shared" si="112"/>
        <v>335</v>
      </c>
      <c r="B338" s="14">
        <v>2</v>
      </c>
      <c r="C338" s="184" t="s">
        <v>3259</v>
      </c>
      <c r="D338" s="96">
        <v>8</v>
      </c>
      <c r="E338" s="96">
        <v>1</v>
      </c>
      <c r="F338" s="96">
        <v>1985</v>
      </c>
      <c r="G338" s="16">
        <f t="shared" si="118"/>
        <v>33</v>
      </c>
      <c r="H338" s="16">
        <v>0</v>
      </c>
      <c r="I338" s="96" t="s">
        <v>3260</v>
      </c>
      <c r="J338" s="185" t="s">
        <v>3261</v>
      </c>
      <c r="K338" s="96">
        <v>30</v>
      </c>
      <c r="L338" s="96">
        <v>1</v>
      </c>
      <c r="M338" s="96">
        <v>2002</v>
      </c>
      <c r="N338" s="96" t="s">
        <v>70</v>
      </c>
      <c r="O338" s="96" t="s">
        <v>3262</v>
      </c>
      <c r="P338" s="96" t="s">
        <v>70</v>
      </c>
      <c r="Q338" s="251" t="s">
        <v>3253</v>
      </c>
      <c r="R338" s="28" t="s">
        <v>321</v>
      </c>
      <c r="S338" s="14" t="s">
        <v>2835</v>
      </c>
      <c r="T338" s="14" t="s">
        <v>3263</v>
      </c>
      <c r="U338" s="14">
        <v>234</v>
      </c>
      <c r="V338" s="19" t="s">
        <v>281</v>
      </c>
      <c r="W338" s="14" t="s">
        <v>77</v>
      </c>
      <c r="X338" s="20" t="e">
        <f>SUM(#REF!)</f>
        <v>#REF!</v>
      </c>
      <c r="Y338" s="21" t="e">
        <f>#REF!-X338</f>
        <v>#REF!</v>
      </c>
      <c r="Z338" s="21">
        <v>1500000</v>
      </c>
      <c r="AA338" s="21" t="e">
        <f t="shared" si="119"/>
        <v>#REF!</v>
      </c>
      <c r="AB338" s="21"/>
      <c r="AC338" s="21"/>
      <c r="AD338" s="21"/>
      <c r="AE338" s="20" t="e">
        <f t="shared" si="117"/>
        <v>#REF!</v>
      </c>
      <c r="AF338" s="19" t="s">
        <v>281</v>
      </c>
      <c r="AG338" s="19"/>
      <c r="AH338" s="19">
        <v>42095</v>
      </c>
      <c r="AI338" s="19">
        <v>42370</v>
      </c>
      <c r="AJ338" s="19"/>
      <c r="AK338" s="19">
        <v>43101</v>
      </c>
      <c r="AL338" s="29" t="s">
        <v>78</v>
      </c>
      <c r="AM338" s="19"/>
      <c r="AN338" s="17" t="s">
        <v>3264</v>
      </c>
      <c r="AO338" s="19">
        <v>41852</v>
      </c>
      <c r="AP338" s="14" t="s">
        <v>80</v>
      </c>
      <c r="AQ338" s="19">
        <v>42401</v>
      </c>
      <c r="AR338" s="14"/>
      <c r="AS338" s="17"/>
      <c r="AT338" s="183" t="s">
        <v>101</v>
      </c>
      <c r="AU338" s="183">
        <v>2008</v>
      </c>
      <c r="AV338" s="183" t="s">
        <v>3265</v>
      </c>
      <c r="AW338" s="28" t="s">
        <v>3266</v>
      </c>
      <c r="AX338" s="28" t="s">
        <v>226</v>
      </c>
      <c r="AY338" s="28" t="s">
        <v>138</v>
      </c>
      <c r="AZ338" s="183" t="s">
        <v>1926</v>
      </c>
      <c r="BA338" s="183" t="s">
        <v>3267</v>
      </c>
      <c r="BB338" s="22" t="str">
        <f t="shared" si="113"/>
        <v>Dược sĩ Trung cấp</v>
      </c>
      <c r="BC338" s="22" t="str">
        <f t="shared" si="114"/>
        <v>DS.TC</v>
      </c>
      <c r="BD338" s="143" t="s">
        <v>3263</v>
      </c>
      <c r="BE338" s="18" t="s">
        <v>3268</v>
      </c>
      <c r="BF338" s="19">
        <v>42649</v>
      </c>
      <c r="BG338" s="18" t="s">
        <v>84</v>
      </c>
      <c r="BH338" s="18" t="s">
        <v>85</v>
      </c>
      <c r="BI338" s="18" t="s">
        <v>3269</v>
      </c>
      <c r="BJ338" s="14"/>
      <c r="BK338" s="14" t="s">
        <v>374</v>
      </c>
      <c r="BL338" s="14"/>
      <c r="BM338" s="14" t="s">
        <v>1210</v>
      </c>
      <c r="BN338" s="18" t="s">
        <v>312</v>
      </c>
      <c r="BO338" s="23" t="s">
        <v>216</v>
      </c>
      <c r="BP338" s="24"/>
    </row>
    <row r="339" spans="1:248" ht="24.75" customHeight="1">
      <c r="A339" s="14">
        <f t="shared" si="112"/>
        <v>336</v>
      </c>
      <c r="B339" s="14">
        <v>1</v>
      </c>
      <c r="C339" s="15" t="s">
        <v>3278</v>
      </c>
      <c r="D339" s="14">
        <v>20</v>
      </c>
      <c r="E339" s="14">
        <v>2</v>
      </c>
      <c r="F339" s="14">
        <v>1967</v>
      </c>
      <c r="G339" s="16">
        <f t="shared" ref="G339:G352" si="120">$G$2-F339</f>
        <v>51</v>
      </c>
      <c r="H339" s="16">
        <v>0</v>
      </c>
      <c r="I339" s="14" t="s">
        <v>3279</v>
      </c>
      <c r="J339" s="14" t="s">
        <v>3280</v>
      </c>
      <c r="K339" s="14">
        <v>1</v>
      </c>
      <c r="L339" s="14">
        <v>8</v>
      </c>
      <c r="M339" s="14">
        <v>2000</v>
      </c>
      <c r="N339" s="14" t="s">
        <v>70</v>
      </c>
      <c r="O339" s="14" t="s">
        <v>3281</v>
      </c>
      <c r="P339" s="14" t="s">
        <v>70</v>
      </c>
      <c r="Q339" s="251" t="s">
        <v>3282</v>
      </c>
      <c r="R339" s="28" t="s">
        <v>3283</v>
      </c>
      <c r="S339" s="14" t="s">
        <v>1693</v>
      </c>
      <c r="T339" s="14" t="s">
        <v>304</v>
      </c>
      <c r="U339" s="14" t="s">
        <v>3284</v>
      </c>
      <c r="V339" s="19">
        <v>41744</v>
      </c>
      <c r="W339" s="14" t="s">
        <v>77</v>
      </c>
      <c r="X339" s="20" t="e">
        <f>SUM(#REF!)</f>
        <v>#REF!</v>
      </c>
      <c r="Y339" s="21" t="e">
        <f>#REF!-X339</f>
        <v>#REF!</v>
      </c>
      <c r="Z339" s="21">
        <v>2000000</v>
      </c>
      <c r="AA339" s="21" t="e">
        <f t="shared" ref="AA339:AA344" si="121">Y339-Z339-AB339-AC339-AD339</f>
        <v>#REF!</v>
      </c>
      <c r="AB339" s="21">
        <v>2000000</v>
      </c>
      <c r="AC339" s="21">
        <v>3000000</v>
      </c>
      <c r="AD339" s="21">
        <v>730000</v>
      </c>
      <c r="AE339" s="20" t="e">
        <f t="shared" ref="AE339:AE344" si="122">X339+Y339</f>
        <v>#REF!</v>
      </c>
      <c r="AF339" s="19" t="s">
        <v>281</v>
      </c>
      <c r="AG339" s="19">
        <v>41744</v>
      </c>
      <c r="AH339" s="19">
        <v>42109</v>
      </c>
      <c r="AI339" s="19">
        <v>42370</v>
      </c>
      <c r="AJ339" s="19" t="s">
        <v>77</v>
      </c>
      <c r="AK339" s="29">
        <v>43101</v>
      </c>
      <c r="AL339" s="29" t="s">
        <v>78</v>
      </c>
      <c r="AM339" s="19"/>
      <c r="AN339" s="17" t="s">
        <v>3285</v>
      </c>
      <c r="AO339" s="19">
        <v>41821</v>
      </c>
      <c r="AP339" s="14" t="s">
        <v>80</v>
      </c>
      <c r="AQ339" s="19">
        <v>42614</v>
      </c>
      <c r="AR339" s="14"/>
      <c r="AS339" s="17"/>
      <c r="AT339" s="18" t="s">
        <v>171</v>
      </c>
      <c r="AU339" s="18">
        <v>1991</v>
      </c>
      <c r="AV339" s="26" t="s">
        <v>3286</v>
      </c>
      <c r="AW339" s="28" t="s">
        <v>3287</v>
      </c>
      <c r="AX339" s="30"/>
      <c r="AY339" s="30"/>
      <c r="AZ339" s="18"/>
      <c r="BA339" s="18" t="s">
        <v>3288</v>
      </c>
      <c r="BB339" s="22" t="str">
        <f t="shared" si="113"/>
        <v>Trung cấp dược</v>
      </c>
      <c r="BC339" s="22" t="str">
        <f t="shared" si="114"/>
        <v>TC</v>
      </c>
      <c r="BD339" s="143" t="s">
        <v>3263</v>
      </c>
      <c r="BE339" s="18" t="s">
        <v>3289</v>
      </c>
      <c r="BF339" s="19">
        <v>41150</v>
      </c>
      <c r="BG339" s="18" t="s">
        <v>84</v>
      </c>
      <c r="BH339" s="18" t="s">
        <v>160</v>
      </c>
      <c r="BI339" s="18" t="s">
        <v>3235</v>
      </c>
      <c r="BJ339" s="14" t="s">
        <v>3290</v>
      </c>
      <c r="BK339" s="14" t="s">
        <v>88</v>
      </c>
      <c r="BL339" s="14"/>
      <c r="BM339" s="14"/>
      <c r="BN339" s="22" t="s">
        <v>763</v>
      </c>
      <c r="BO339" s="23"/>
      <c r="BP339" s="30"/>
    </row>
    <row r="340" spans="1:248" ht="27" customHeight="1">
      <c r="A340" s="14">
        <f t="shared" si="112"/>
        <v>337</v>
      </c>
      <c r="B340" s="14">
        <v>2</v>
      </c>
      <c r="C340" s="15" t="s">
        <v>3291</v>
      </c>
      <c r="D340" s="14">
        <v>13</v>
      </c>
      <c r="E340" s="14">
        <v>8</v>
      </c>
      <c r="F340" s="14">
        <v>1992</v>
      </c>
      <c r="G340" s="16">
        <f t="shared" si="120"/>
        <v>26</v>
      </c>
      <c r="H340" s="16">
        <v>0</v>
      </c>
      <c r="I340" s="17" t="s">
        <v>3292</v>
      </c>
      <c r="J340" s="14" t="s">
        <v>3293</v>
      </c>
      <c r="K340" s="14">
        <v>11</v>
      </c>
      <c r="L340" s="14">
        <v>4</v>
      </c>
      <c r="M340" s="14">
        <v>2008</v>
      </c>
      <c r="N340" s="14" t="s">
        <v>70</v>
      </c>
      <c r="O340" s="14" t="s">
        <v>3294</v>
      </c>
      <c r="P340" s="14" t="s">
        <v>70</v>
      </c>
      <c r="Q340" s="251" t="s">
        <v>3282</v>
      </c>
      <c r="R340" s="28" t="s">
        <v>318</v>
      </c>
      <c r="S340" s="14" t="s">
        <v>280</v>
      </c>
      <c r="T340" s="14" t="s">
        <v>293</v>
      </c>
      <c r="U340" s="14">
        <v>249</v>
      </c>
      <c r="V340" s="25" t="s">
        <v>294</v>
      </c>
      <c r="W340" s="14" t="s">
        <v>77</v>
      </c>
      <c r="X340" s="20" t="e">
        <f>SUM(#REF!)</f>
        <v>#REF!</v>
      </c>
      <c r="Y340" s="21" t="e">
        <f>#REF!-X340</f>
        <v>#REF!</v>
      </c>
      <c r="Z340" s="21">
        <v>1500000</v>
      </c>
      <c r="AA340" s="21" t="e">
        <f t="shared" si="121"/>
        <v>#REF!</v>
      </c>
      <c r="AB340" s="21"/>
      <c r="AC340" s="21"/>
      <c r="AD340" s="21"/>
      <c r="AE340" s="20" t="e">
        <f t="shared" si="122"/>
        <v>#REF!</v>
      </c>
      <c r="AF340" s="19" t="s">
        <v>3295</v>
      </c>
      <c r="AG340" s="19" t="s">
        <v>309</v>
      </c>
      <c r="AH340" s="19" t="e">
        <f>AG340+365</f>
        <v>#VALUE!</v>
      </c>
      <c r="AI340" s="19">
        <v>42370</v>
      </c>
      <c r="AJ340" s="19"/>
      <c r="AK340" s="19">
        <v>43101</v>
      </c>
      <c r="AL340" s="29" t="s">
        <v>78</v>
      </c>
      <c r="AM340" s="19"/>
      <c r="AN340" s="17" t="s">
        <v>3296</v>
      </c>
      <c r="AO340" s="19">
        <v>41883</v>
      </c>
      <c r="AP340" s="14" t="s">
        <v>80</v>
      </c>
      <c r="AQ340" s="19">
        <v>41883</v>
      </c>
      <c r="AR340" s="14"/>
      <c r="AS340" s="17"/>
      <c r="AT340" s="18" t="s">
        <v>101</v>
      </c>
      <c r="AU340" s="18">
        <v>2018</v>
      </c>
      <c r="AV340" s="18" t="s">
        <v>295</v>
      </c>
      <c r="AW340" s="28" t="s">
        <v>3297</v>
      </c>
      <c r="AX340" s="28" t="s">
        <v>104</v>
      </c>
      <c r="AY340" s="28" t="s">
        <v>138</v>
      </c>
      <c r="AZ340" s="18"/>
      <c r="BA340" s="18"/>
      <c r="BB340" s="22" t="str">
        <f t="shared" si="113"/>
        <v xml:space="preserve">Cao đẳng điều dưỡng </v>
      </c>
      <c r="BC340" s="22" t="str">
        <f t="shared" si="114"/>
        <v>CĐ</v>
      </c>
      <c r="BD340" s="22" t="s">
        <v>297</v>
      </c>
      <c r="BE340" s="18" t="s">
        <v>3298</v>
      </c>
      <c r="BF340" s="19">
        <v>42306</v>
      </c>
      <c r="BG340" s="18" t="s">
        <v>84</v>
      </c>
      <c r="BH340" s="18" t="s">
        <v>85</v>
      </c>
      <c r="BI340" s="18" t="s">
        <v>289</v>
      </c>
      <c r="BJ340" s="14"/>
      <c r="BK340" s="14"/>
      <c r="BL340" s="14"/>
      <c r="BM340" s="14" t="s">
        <v>80</v>
      </c>
      <c r="BN340" s="22" t="s">
        <v>763</v>
      </c>
      <c r="BO340" s="23"/>
      <c r="BP340" s="24"/>
    </row>
    <row r="341" spans="1:248" ht="24" customHeight="1">
      <c r="A341" s="14">
        <f t="shared" si="112"/>
        <v>338</v>
      </c>
      <c r="B341" s="14">
        <v>1</v>
      </c>
      <c r="C341" s="15" t="s">
        <v>3300</v>
      </c>
      <c r="D341" s="14">
        <v>12</v>
      </c>
      <c r="E341" s="14">
        <v>8</v>
      </c>
      <c r="F341" s="14">
        <v>1978</v>
      </c>
      <c r="G341" s="16">
        <f t="shared" si="120"/>
        <v>40</v>
      </c>
      <c r="H341" s="16">
        <v>1</v>
      </c>
      <c r="I341" s="17" t="s">
        <v>3301</v>
      </c>
      <c r="J341" s="17" t="s">
        <v>3302</v>
      </c>
      <c r="K341" s="14">
        <v>30</v>
      </c>
      <c r="L341" s="14">
        <v>11</v>
      </c>
      <c r="M341" s="14">
        <v>2006</v>
      </c>
      <c r="N341" s="14" t="s">
        <v>340</v>
      </c>
      <c r="O341" s="14" t="s">
        <v>3303</v>
      </c>
      <c r="P341" s="14" t="s">
        <v>70</v>
      </c>
      <c r="Q341" s="150" t="s">
        <v>3304</v>
      </c>
      <c r="R341" s="28" t="s">
        <v>1667</v>
      </c>
      <c r="S341" s="14" t="s">
        <v>3305</v>
      </c>
      <c r="T341" s="14" t="s">
        <v>152</v>
      </c>
      <c r="U341" s="14">
        <v>254</v>
      </c>
      <c r="V341" s="25" t="s">
        <v>3306</v>
      </c>
      <c r="W341" s="14" t="s">
        <v>77</v>
      </c>
      <c r="X341" s="20" t="e">
        <f>SUM(#REF!)</f>
        <v>#REF!</v>
      </c>
      <c r="Y341" s="21" t="e">
        <f>#REF!-X341</f>
        <v>#REF!</v>
      </c>
      <c r="Z341" s="21">
        <v>2500000</v>
      </c>
      <c r="AA341" s="21" t="e">
        <f t="shared" si="121"/>
        <v>#REF!</v>
      </c>
      <c r="AB341" s="21">
        <v>2500000</v>
      </c>
      <c r="AC341" s="21">
        <v>3000000</v>
      </c>
      <c r="AD341" s="21">
        <v>730000</v>
      </c>
      <c r="AE341" s="20" t="e">
        <f t="shared" si="122"/>
        <v>#REF!</v>
      </c>
      <c r="AF341" s="19" t="s">
        <v>3306</v>
      </c>
      <c r="AG341" s="25"/>
      <c r="AH341" s="19">
        <v>42171</v>
      </c>
      <c r="AI341" s="19">
        <v>42370</v>
      </c>
      <c r="AJ341" s="19"/>
      <c r="AK341" s="19">
        <v>43101</v>
      </c>
      <c r="AL341" s="29" t="s">
        <v>78</v>
      </c>
      <c r="AM341" s="19"/>
      <c r="AN341" s="17" t="s">
        <v>3307</v>
      </c>
      <c r="AO341" s="19">
        <v>41974</v>
      </c>
      <c r="AP341" s="14" t="s">
        <v>80</v>
      </c>
      <c r="AQ341" s="19">
        <v>42095</v>
      </c>
      <c r="AR341" s="14"/>
      <c r="AS341" s="17"/>
      <c r="AT341" s="18" t="s">
        <v>523</v>
      </c>
      <c r="AU341" s="18">
        <v>2009</v>
      </c>
      <c r="AV341" s="18" t="s">
        <v>2959</v>
      </c>
      <c r="AW341" s="28" t="s">
        <v>3308</v>
      </c>
      <c r="AX341" s="117"/>
      <c r="AY341" s="117"/>
      <c r="AZ341" s="18"/>
      <c r="BA341" s="18"/>
      <c r="BB341" s="22" t="str">
        <f t="shared" si="113"/>
        <v>Bác sĩ chuyên khoa cấp I - Ngoại khoa</v>
      </c>
      <c r="BC341" s="22" t="str">
        <f t="shared" si="114"/>
        <v>CKI</v>
      </c>
      <c r="BD341" s="22" t="s">
        <v>158</v>
      </c>
      <c r="BE341" s="27" t="s">
        <v>3309</v>
      </c>
      <c r="BF341" s="27" t="s">
        <v>2861</v>
      </c>
      <c r="BG341" s="18" t="s">
        <v>84</v>
      </c>
      <c r="BH341" s="18" t="s">
        <v>85</v>
      </c>
      <c r="BI341" s="18" t="s">
        <v>1534</v>
      </c>
      <c r="BJ341" s="14"/>
      <c r="BK341" s="14" t="s">
        <v>88</v>
      </c>
      <c r="BL341" s="14"/>
      <c r="BM341" s="14"/>
      <c r="BN341" s="22" t="s">
        <v>763</v>
      </c>
      <c r="BO341" s="23"/>
      <c r="BP341" s="30" t="s">
        <v>145</v>
      </c>
    </row>
    <row r="342" spans="1:248" ht="24" customHeight="1">
      <c r="A342" s="14">
        <f t="shared" si="112"/>
        <v>339</v>
      </c>
      <c r="B342" s="16">
        <v>2</v>
      </c>
      <c r="C342" s="31" t="s">
        <v>3310</v>
      </c>
      <c r="D342" s="16">
        <v>30</v>
      </c>
      <c r="E342" s="16">
        <v>6</v>
      </c>
      <c r="F342" s="16">
        <v>1981</v>
      </c>
      <c r="G342" s="16">
        <f t="shared" si="120"/>
        <v>37</v>
      </c>
      <c r="H342" s="16">
        <v>0</v>
      </c>
      <c r="I342" s="32" t="s">
        <v>3311</v>
      </c>
      <c r="J342" s="32" t="s">
        <v>3312</v>
      </c>
      <c r="K342" s="16">
        <v>26</v>
      </c>
      <c r="L342" s="16">
        <v>3</v>
      </c>
      <c r="M342" s="16">
        <v>2013</v>
      </c>
      <c r="N342" s="16" t="s">
        <v>290</v>
      </c>
      <c r="O342" s="16" t="s">
        <v>3313</v>
      </c>
      <c r="P342" s="16" t="s">
        <v>290</v>
      </c>
      <c r="Q342" s="150" t="s">
        <v>3304</v>
      </c>
      <c r="R342" s="33" t="s">
        <v>402</v>
      </c>
      <c r="S342" s="16" t="s">
        <v>151</v>
      </c>
      <c r="T342" s="22" t="s">
        <v>152</v>
      </c>
      <c r="U342" s="16" t="s">
        <v>3314</v>
      </c>
      <c r="V342" s="29">
        <v>42373</v>
      </c>
      <c r="W342" s="16" t="s">
        <v>210</v>
      </c>
      <c r="X342" s="20" t="e">
        <f>SUM(#REF!)</f>
        <v>#REF!</v>
      </c>
      <c r="Y342" s="21" t="e">
        <f>#REF!-X342</f>
        <v>#REF!</v>
      </c>
      <c r="Z342" s="21">
        <v>1600000</v>
      </c>
      <c r="AA342" s="21" t="e">
        <f t="shared" si="121"/>
        <v>#REF!</v>
      </c>
      <c r="AB342" s="21">
        <v>1600000</v>
      </c>
      <c r="AC342" s="21">
        <v>1600000</v>
      </c>
      <c r="AD342" s="21">
        <v>730000</v>
      </c>
      <c r="AE342" s="20" t="e">
        <f t="shared" si="122"/>
        <v>#REF!</v>
      </c>
      <c r="AF342" s="29">
        <v>42373</v>
      </c>
      <c r="AG342" s="22"/>
      <c r="AH342" s="29"/>
      <c r="AI342" s="29">
        <v>42430</v>
      </c>
      <c r="AJ342" s="29">
        <v>42795</v>
      </c>
      <c r="AK342" s="22"/>
      <c r="AL342" s="29">
        <v>43525</v>
      </c>
      <c r="AM342" s="29"/>
      <c r="AN342" s="32" t="s">
        <v>3315</v>
      </c>
      <c r="AO342" s="29">
        <v>42430</v>
      </c>
      <c r="AP342" s="16" t="s">
        <v>80</v>
      </c>
      <c r="AQ342" s="29">
        <v>42095</v>
      </c>
      <c r="AR342" s="16"/>
      <c r="AS342" s="32"/>
      <c r="AT342" s="22" t="s">
        <v>2961</v>
      </c>
      <c r="AU342" s="22" t="s">
        <v>661</v>
      </c>
      <c r="AV342" s="22" t="s">
        <v>2959</v>
      </c>
      <c r="AW342" s="33" t="s">
        <v>3316</v>
      </c>
      <c r="AX342" s="28" t="s">
        <v>104</v>
      </c>
      <c r="AY342" s="28"/>
      <c r="AZ342" s="22" t="s">
        <v>945</v>
      </c>
      <c r="BA342" s="22" t="s">
        <v>3317</v>
      </c>
      <c r="BB342" s="22" t="str">
        <f t="shared" si="113"/>
        <v>Bác sĩ chuyên khoa cấp I - Nội khoa</v>
      </c>
      <c r="BC342" s="22" t="str">
        <f t="shared" si="114"/>
        <v>CKI</v>
      </c>
      <c r="BD342" s="22" t="s">
        <v>158</v>
      </c>
      <c r="BE342" s="35" t="s">
        <v>3318</v>
      </c>
      <c r="BF342" s="34">
        <v>41661</v>
      </c>
      <c r="BG342" s="22" t="s">
        <v>84</v>
      </c>
      <c r="BH342" s="22" t="s">
        <v>85</v>
      </c>
      <c r="BI342" s="22" t="s">
        <v>86</v>
      </c>
      <c r="BJ342" s="16"/>
      <c r="BK342" s="16"/>
      <c r="BL342" s="16"/>
      <c r="BM342" s="16"/>
      <c r="BN342" s="22" t="s">
        <v>763</v>
      </c>
      <c r="BO342" s="36"/>
      <c r="BP342" s="30" t="s">
        <v>145</v>
      </c>
    </row>
    <row r="343" spans="1:248" ht="23.25" customHeight="1">
      <c r="A343" s="14">
        <f t="shared" si="112"/>
        <v>340</v>
      </c>
      <c r="B343" s="16">
        <v>3</v>
      </c>
      <c r="C343" s="31" t="s">
        <v>3319</v>
      </c>
      <c r="D343" s="16">
        <v>15</v>
      </c>
      <c r="E343" s="16">
        <v>3</v>
      </c>
      <c r="F343" s="16">
        <v>1966</v>
      </c>
      <c r="G343" s="16">
        <f t="shared" si="120"/>
        <v>52</v>
      </c>
      <c r="H343" s="16">
        <v>1</v>
      </c>
      <c r="I343" s="32" t="s">
        <v>3320</v>
      </c>
      <c r="J343" s="32" t="s">
        <v>3321</v>
      </c>
      <c r="K343" s="16">
        <v>25</v>
      </c>
      <c r="L343" s="16">
        <v>8</v>
      </c>
      <c r="M343" s="16">
        <v>2012</v>
      </c>
      <c r="N343" s="16" t="s">
        <v>70</v>
      </c>
      <c r="O343" s="16" t="s">
        <v>3322</v>
      </c>
      <c r="P343" s="16" t="s">
        <v>70</v>
      </c>
      <c r="Q343" s="150" t="s">
        <v>3304</v>
      </c>
      <c r="R343" s="33" t="s">
        <v>402</v>
      </c>
      <c r="S343" s="16" t="s">
        <v>151</v>
      </c>
      <c r="T343" s="22" t="s">
        <v>152</v>
      </c>
      <c r="U343" s="16">
        <v>330</v>
      </c>
      <c r="V343" s="29">
        <v>42674</v>
      </c>
      <c r="W343" s="16" t="s">
        <v>210</v>
      </c>
      <c r="X343" s="20" t="e">
        <f>SUM(#REF!)</f>
        <v>#REF!</v>
      </c>
      <c r="Y343" s="21" t="e">
        <f>#REF!-X343</f>
        <v>#REF!</v>
      </c>
      <c r="Z343" s="21">
        <v>1600000</v>
      </c>
      <c r="AA343" s="21" t="e">
        <f t="shared" si="121"/>
        <v>#REF!</v>
      </c>
      <c r="AB343" s="21">
        <v>1600000</v>
      </c>
      <c r="AC343" s="21">
        <v>1600000</v>
      </c>
      <c r="AD343" s="44">
        <v>730000</v>
      </c>
      <c r="AE343" s="20" t="e">
        <f t="shared" si="122"/>
        <v>#REF!</v>
      </c>
      <c r="AF343" s="29">
        <v>42674</v>
      </c>
      <c r="AG343" s="33"/>
      <c r="AH343" s="33"/>
      <c r="AI343" s="29"/>
      <c r="AJ343" s="29">
        <v>42736</v>
      </c>
      <c r="AK343" s="29">
        <v>43101</v>
      </c>
      <c r="AL343" s="45">
        <v>43830</v>
      </c>
      <c r="AM343" s="45"/>
      <c r="AN343" s="32" t="s">
        <v>3323</v>
      </c>
      <c r="AO343" s="29">
        <v>42736</v>
      </c>
      <c r="AP343" s="16" t="s">
        <v>80</v>
      </c>
      <c r="AQ343" s="29">
        <v>42736</v>
      </c>
      <c r="AR343" s="16"/>
      <c r="AS343" s="32"/>
      <c r="AT343" s="22" t="s">
        <v>523</v>
      </c>
      <c r="AU343" s="22">
        <v>2012</v>
      </c>
      <c r="AV343" s="22" t="s">
        <v>2959</v>
      </c>
      <c r="AW343" s="33" t="s">
        <v>3324</v>
      </c>
      <c r="AX343" s="33"/>
      <c r="AY343" s="33"/>
      <c r="AZ343" s="22" t="s">
        <v>3325</v>
      </c>
      <c r="BA343" s="22" t="s">
        <v>561</v>
      </c>
      <c r="BB343" s="22" t="str">
        <f t="shared" si="113"/>
        <v>Bác sĩ chuyên khoa cấp I - Nội khoa</v>
      </c>
      <c r="BC343" s="22" t="str">
        <f t="shared" si="114"/>
        <v>CKI</v>
      </c>
      <c r="BD343" s="22" t="s">
        <v>158</v>
      </c>
      <c r="BE343" s="35" t="s">
        <v>3326</v>
      </c>
      <c r="BF343" s="34">
        <v>41527</v>
      </c>
      <c r="BG343" s="22" t="s">
        <v>84</v>
      </c>
      <c r="BH343" s="22" t="s">
        <v>160</v>
      </c>
      <c r="BI343" s="22" t="s">
        <v>86</v>
      </c>
      <c r="BJ343" s="16"/>
      <c r="BK343" s="16"/>
      <c r="BL343" s="16"/>
      <c r="BM343" s="16"/>
      <c r="BN343" s="22" t="s">
        <v>312</v>
      </c>
      <c r="BO343" s="36" t="s">
        <v>216</v>
      </c>
      <c r="BP343" s="30" t="s">
        <v>145</v>
      </c>
    </row>
    <row r="344" spans="1:248" s="112" customFormat="1" ht="24.95" customHeight="1">
      <c r="A344" s="14">
        <f t="shared" si="112"/>
        <v>341</v>
      </c>
      <c r="B344" s="16">
        <v>4</v>
      </c>
      <c r="C344" s="39" t="s">
        <v>3327</v>
      </c>
      <c r="D344" s="16">
        <v>20</v>
      </c>
      <c r="E344" s="16">
        <v>12</v>
      </c>
      <c r="F344" s="16">
        <v>1984</v>
      </c>
      <c r="G344" s="16">
        <f t="shared" si="120"/>
        <v>34</v>
      </c>
      <c r="H344" s="16">
        <v>1</v>
      </c>
      <c r="I344" s="40" t="s">
        <v>3328</v>
      </c>
      <c r="J344" s="40" t="s">
        <v>3329</v>
      </c>
      <c r="K344" s="16">
        <v>8</v>
      </c>
      <c r="L344" s="16">
        <v>9</v>
      </c>
      <c r="M344" s="16">
        <v>2006</v>
      </c>
      <c r="N344" s="22" t="s">
        <v>494</v>
      </c>
      <c r="O344" s="22" t="s">
        <v>3330</v>
      </c>
      <c r="P344" s="22" t="s">
        <v>494</v>
      </c>
      <c r="Q344" s="150" t="s">
        <v>3304</v>
      </c>
      <c r="R344" s="22" t="s">
        <v>1667</v>
      </c>
      <c r="S344" s="22" t="s">
        <v>151</v>
      </c>
      <c r="T344" s="22" t="s">
        <v>152</v>
      </c>
      <c r="U344" s="110">
        <v>90</v>
      </c>
      <c r="V344" s="111">
        <v>43157</v>
      </c>
      <c r="W344" s="22" t="s">
        <v>238</v>
      </c>
      <c r="X344" s="20" t="e">
        <f>SUM(#REF!)</f>
        <v>#REF!</v>
      </c>
      <c r="Y344" s="21" t="e">
        <f>#REF!-X344</f>
        <v>#REF!</v>
      </c>
      <c r="Z344" s="21">
        <v>1600000</v>
      </c>
      <c r="AA344" s="21" t="e">
        <f t="shared" si="121"/>
        <v>#REF!</v>
      </c>
      <c r="AB344" s="21">
        <v>1600000</v>
      </c>
      <c r="AC344" s="21">
        <v>1600000</v>
      </c>
      <c r="AD344" s="44">
        <v>730000</v>
      </c>
      <c r="AE344" s="20" t="e">
        <f t="shared" si="122"/>
        <v>#REF!</v>
      </c>
      <c r="AF344" s="29">
        <v>43157</v>
      </c>
      <c r="AG344" s="36"/>
      <c r="AH344" s="16"/>
      <c r="AI344" s="95"/>
      <c r="AJ344" s="30"/>
      <c r="AK344" s="98">
        <v>43216</v>
      </c>
      <c r="AL344" s="57">
        <v>43585</v>
      </c>
      <c r="AM344" s="57"/>
      <c r="AN344" s="30"/>
      <c r="AO344" s="57">
        <v>43221</v>
      </c>
      <c r="AP344" s="30"/>
      <c r="AQ344" s="57">
        <v>43221</v>
      </c>
      <c r="AR344" s="30"/>
      <c r="AS344" s="30"/>
      <c r="AT344" s="30" t="s">
        <v>239</v>
      </c>
      <c r="AU344" s="30">
        <v>2014</v>
      </c>
      <c r="AV344" s="30" t="s">
        <v>2959</v>
      </c>
      <c r="AW344" s="30" t="s">
        <v>3331</v>
      </c>
      <c r="AX344" s="30"/>
      <c r="AY344" s="30"/>
      <c r="AZ344" s="30" t="s">
        <v>3332</v>
      </c>
      <c r="BA344" s="30" t="s">
        <v>3333</v>
      </c>
      <c r="BB344" s="22" t="str">
        <f t="shared" si="113"/>
        <v>Bác sĩ chuyên khoa cấp I - Ngoại khoa</v>
      </c>
      <c r="BC344" s="22" t="str">
        <f t="shared" si="114"/>
        <v>CKI</v>
      </c>
      <c r="BD344" s="22" t="s">
        <v>158</v>
      </c>
      <c r="BE344" s="30" t="s">
        <v>3334</v>
      </c>
      <c r="BF344" s="57">
        <v>41586</v>
      </c>
      <c r="BG344" s="30" t="s">
        <v>84</v>
      </c>
      <c r="BH344" s="30" t="s">
        <v>85</v>
      </c>
      <c r="BI344" s="30" t="s">
        <v>1534</v>
      </c>
      <c r="BJ344" s="30"/>
      <c r="BK344" s="30"/>
      <c r="BL344" s="30"/>
      <c r="BM344" s="30"/>
      <c r="BN344" s="52" t="s">
        <v>319</v>
      </c>
      <c r="BO344" s="58"/>
      <c r="BP344" s="30" t="s">
        <v>145</v>
      </c>
      <c r="BQ344"/>
      <c r="BR344"/>
      <c r="BS344"/>
      <c r="BT344"/>
      <c r="BU344"/>
      <c r="BV344"/>
      <c r="BW344"/>
      <c r="BX344"/>
      <c r="BY344"/>
      <c r="BZ344"/>
      <c r="CA344"/>
      <c r="CB344"/>
      <c r="CC344"/>
      <c r="CD344"/>
      <c r="CE344"/>
      <c r="CF344"/>
      <c r="CG344"/>
      <c r="CH344"/>
      <c r="CI344"/>
      <c r="CJ344"/>
      <c r="CK344"/>
      <c r="CL344"/>
      <c r="CM344"/>
      <c r="CN344"/>
      <c r="CO344"/>
      <c r="CP344"/>
      <c r="CQ344"/>
      <c r="CR344"/>
      <c r="CS344"/>
      <c r="CT344"/>
      <c r="CU344"/>
      <c r="CV344"/>
      <c r="CW344"/>
      <c r="CX344"/>
      <c r="CY344"/>
      <c r="CZ344"/>
      <c r="DA344"/>
      <c r="DB344"/>
      <c r="DC344"/>
      <c r="DD344"/>
      <c r="DE344"/>
      <c r="DF344"/>
      <c r="DG344"/>
      <c r="DH344"/>
      <c r="DI344"/>
      <c r="DJ344"/>
      <c r="DK344"/>
      <c r="DL344"/>
      <c r="DM344"/>
      <c r="DN344"/>
      <c r="DO344"/>
      <c r="DP344"/>
      <c r="DQ344"/>
      <c r="DR344"/>
      <c r="DS344"/>
      <c r="DT344"/>
      <c r="DU344"/>
      <c r="DV344"/>
      <c r="DW344"/>
      <c r="DX344"/>
      <c r="DY344"/>
      <c r="DZ344"/>
      <c r="EA344"/>
      <c r="EB344"/>
      <c r="EC344"/>
      <c r="ED344"/>
      <c r="EE344"/>
      <c r="EF344"/>
      <c r="EG344"/>
      <c r="EH344"/>
      <c r="EI344"/>
      <c r="EJ344"/>
      <c r="EK344"/>
      <c r="EL344"/>
      <c r="EM344"/>
      <c r="EN344"/>
      <c r="EO344"/>
      <c r="EP344"/>
      <c r="EQ344"/>
      <c r="ER344"/>
      <c r="ES344"/>
      <c r="ET344"/>
      <c r="EU344"/>
      <c r="EV344"/>
      <c r="EW344"/>
      <c r="EX344"/>
      <c r="EY344"/>
      <c r="EZ344"/>
      <c r="FA344"/>
      <c r="FB344"/>
      <c r="FC344"/>
      <c r="FD344"/>
      <c r="FE344"/>
      <c r="FF344"/>
      <c r="FG344"/>
      <c r="FH344"/>
      <c r="FI344"/>
      <c r="FJ344"/>
      <c r="FK344"/>
      <c r="FL344"/>
      <c r="FM344"/>
      <c r="FN344"/>
      <c r="FO344"/>
      <c r="FP344"/>
      <c r="FQ344"/>
      <c r="FR344"/>
      <c r="FS344"/>
      <c r="FT344"/>
      <c r="FU344"/>
      <c r="FV344"/>
      <c r="FW344"/>
      <c r="FX344"/>
      <c r="FY344"/>
      <c r="FZ344"/>
      <c r="GA344"/>
      <c r="GB344"/>
      <c r="GC344"/>
      <c r="GD344"/>
      <c r="GE344"/>
      <c r="GF344"/>
      <c r="GG344"/>
      <c r="GH344"/>
      <c r="GI344"/>
      <c r="GJ344"/>
      <c r="GK344"/>
      <c r="GL344"/>
      <c r="GM344"/>
      <c r="GN344"/>
      <c r="GO344"/>
      <c r="GP344"/>
      <c r="GQ344"/>
      <c r="GR344"/>
      <c r="GS344"/>
      <c r="GT344"/>
      <c r="GU344"/>
      <c r="GV344"/>
      <c r="GW344"/>
      <c r="GX344"/>
      <c r="GY344"/>
      <c r="GZ344"/>
      <c r="HA344"/>
      <c r="HB344"/>
      <c r="HC344"/>
      <c r="HD344"/>
      <c r="HE344"/>
      <c r="HF344"/>
      <c r="HG344"/>
      <c r="HH344"/>
      <c r="HI344"/>
      <c r="HJ344"/>
      <c r="HK344"/>
      <c r="HL344"/>
      <c r="HM344"/>
      <c r="HN344"/>
      <c r="HO344"/>
      <c r="HP344"/>
      <c r="HQ344"/>
      <c r="HR344"/>
      <c r="HS344"/>
      <c r="HT344"/>
      <c r="HU344"/>
      <c r="HV344"/>
      <c r="HW344"/>
      <c r="HX344"/>
      <c r="HY344"/>
      <c r="HZ344"/>
      <c r="IA344"/>
      <c r="IB344"/>
      <c r="IC344"/>
      <c r="ID344"/>
      <c r="IE344"/>
      <c r="IF344"/>
      <c r="IG344"/>
      <c r="IH344"/>
      <c r="II344"/>
      <c r="IJ344"/>
      <c r="IK344"/>
      <c r="IL344"/>
      <c r="IM344"/>
      <c r="IN344"/>
    </row>
    <row r="345" spans="1:248" s="112" customFormat="1" ht="24.95" customHeight="1">
      <c r="A345" s="14">
        <f t="shared" si="112"/>
        <v>342</v>
      </c>
      <c r="B345" s="16"/>
      <c r="C345" s="39" t="s">
        <v>3335</v>
      </c>
      <c r="D345" s="16">
        <v>11</v>
      </c>
      <c r="E345" s="16">
        <v>9</v>
      </c>
      <c r="F345" s="16">
        <v>1975</v>
      </c>
      <c r="G345" s="16">
        <f t="shared" si="120"/>
        <v>43</v>
      </c>
      <c r="H345" s="22">
        <v>1</v>
      </c>
      <c r="I345" s="40" t="s">
        <v>3336</v>
      </c>
      <c r="J345" s="40" t="s">
        <v>3337</v>
      </c>
      <c r="K345" s="16">
        <v>21</v>
      </c>
      <c r="L345" s="16">
        <v>9</v>
      </c>
      <c r="M345" s="16">
        <v>2005</v>
      </c>
      <c r="N345" s="22" t="s">
        <v>70</v>
      </c>
      <c r="O345" s="22" t="s">
        <v>3338</v>
      </c>
      <c r="P345" s="22" t="str">
        <f>N345</f>
        <v>Tp.HCM</v>
      </c>
      <c r="Q345" s="152" t="s">
        <v>3339</v>
      </c>
      <c r="R345" s="22" t="s">
        <v>1667</v>
      </c>
      <c r="S345" s="22" t="s">
        <v>151</v>
      </c>
      <c r="T345" s="22" t="s">
        <v>152</v>
      </c>
      <c r="U345" s="110"/>
      <c r="V345" s="111">
        <v>43381</v>
      </c>
      <c r="W345" s="22" t="s">
        <v>344</v>
      </c>
      <c r="X345" s="20"/>
      <c r="Y345" s="21"/>
      <c r="Z345" s="21"/>
      <c r="AA345" s="21"/>
      <c r="AB345" s="21"/>
      <c r="AC345" s="21"/>
      <c r="AD345" s="44"/>
      <c r="AE345" s="20"/>
      <c r="AF345" s="29">
        <v>43381</v>
      </c>
      <c r="AG345" s="36"/>
      <c r="AH345" s="16"/>
      <c r="AI345" s="95"/>
      <c r="AJ345" s="30"/>
      <c r="AK345" s="57">
        <v>43442</v>
      </c>
      <c r="AL345" s="57"/>
      <c r="AM345" s="57"/>
      <c r="AN345" s="30"/>
      <c r="AO345" s="57"/>
      <c r="AP345" s="30"/>
      <c r="AQ345" s="57"/>
      <c r="AR345" s="30"/>
      <c r="AS345" s="30"/>
      <c r="AT345" s="30" t="s">
        <v>1762</v>
      </c>
      <c r="AU345" s="30">
        <v>2014</v>
      </c>
      <c r="AV345" s="30" t="s">
        <v>2959</v>
      </c>
      <c r="AW345" s="30" t="s">
        <v>3340</v>
      </c>
      <c r="AX345" s="30"/>
      <c r="AY345" s="30"/>
      <c r="AZ345" s="30"/>
      <c r="BA345" s="30"/>
      <c r="BB345" s="22" t="str">
        <f t="shared" si="113"/>
        <v>Bác sĩ chuyên khoa cấp I - Ngoại khoa</v>
      </c>
      <c r="BC345" s="22" t="str">
        <f t="shared" si="114"/>
        <v>CKI</v>
      </c>
      <c r="BD345" s="22" t="s">
        <v>158</v>
      </c>
      <c r="BE345" s="30" t="s">
        <v>3341</v>
      </c>
      <c r="BF345" s="57">
        <v>41730</v>
      </c>
      <c r="BG345" s="30" t="s">
        <v>84</v>
      </c>
      <c r="BH345" s="30" t="s">
        <v>160</v>
      </c>
      <c r="BI345" s="30" t="s">
        <v>1534</v>
      </c>
      <c r="BJ345" s="30"/>
      <c r="BK345" s="30"/>
      <c r="BL345" s="30"/>
      <c r="BM345" s="30"/>
      <c r="BN345" s="52"/>
      <c r="BO345" s="58"/>
      <c r="BP345" s="30"/>
      <c r="BQ345"/>
      <c r="BR345"/>
      <c r="BS345"/>
      <c r="BT345"/>
      <c r="BU345"/>
      <c r="BV345"/>
      <c r="BW345"/>
      <c r="BX345"/>
      <c r="BY345"/>
      <c r="BZ345"/>
      <c r="CA345"/>
      <c r="CB345"/>
      <c r="CC345"/>
      <c r="CD345"/>
      <c r="CE345"/>
      <c r="CF345"/>
      <c r="CG345"/>
      <c r="CH345"/>
      <c r="CI345"/>
      <c r="CJ345"/>
      <c r="CK345"/>
      <c r="CL345"/>
      <c r="CM345"/>
      <c r="CN345"/>
      <c r="CO345"/>
      <c r="CP345"/>
      <c r="CQ345"/>
      <c r="CR345"/>
      <c r="CS345"/>
      <c r="CT345"/>
      <c r="CU345"/>
      <c r="CV345"/>
      <c r="CW345"/>
      <c r="CX345"/>
      <c r="CY345"/>
      <c r="CZ345"/>
      <c r="DA345"/>
      <c r="DB345"/>
      <c r="DC345"/>
      <c r="DD345"/>
      <c r="DE345"/>
      <c r="DF345"/>
      <c r="DG345"/>
      <c r="DH345"/>
      <c r="DI345"/>
      <c r="DJ345"/>
      <c r="DK345"/>
      <c r="DL345"/>
      <c r="DM345"/>
      <c r="DN345"/>
      <c r="DO345"/>
      <c r="DP345"/>
      <c r="DQ345"/>
      <c r="DR345"/>
      <c r="DS345"/>
      <c r="DT345"/>
      <c r="DU345"/>
      <c r="DV345"/>
      <c r="DW345"/>
      <c r="DX345"/>
      <c r="DY345"/>
      <c r="DZ345"/>
      <c r="EA345"/>
      <c r="EB345"/>
      <c r="EC345"/>
      <c r="ED345"/>
      <c r="EE345"/>
      <c r="EF345"/>
      <c r="EG345"/>
      <c r="EH345"/>
      <c r="EI345"/>
      <c r="EJ345"/>
      <c r="EK345"/>
      <c r="EL345"/>
      <c r="EM345"/>
      <c r="EN345"/>
      <c r="EO345"/>
      <c r="EP345"/>
      <c r="EQ345"/>
      <c r="ER345"/>
      <c r="ES345"/>
      <c r="ET345"/>
      <c r="EU345"/>
      <c r="EV345"/>
      <c r="EW345"/>
      <c r="EX345"/>
      <c r="EY345"/>
      <c r="EZ345"/>
      <c r="FA345"/>
      <c r="FB345"/>
      <c r="FC345"/>
      <c r="FD345"/>
      <c r="FE345"/>
      <c r="FF345"/>
      <c r="FG345"/>
      <c r="FH345"/>
      <c r="FI345"/>
      <c r="FJ345"/>
      <c r="FK345"/>
      <c r="FL345"/>
      <c r="FM345"/>
      <c r="FN345"/>
      <c r="FO345"/>
      <c r="FP345"/>
      <c r="FQ345"/>
      <c r="FR345"/>
      <c r="FS345"/>
      <c r="FT345"/>
      <c r="FU345"/>
      <c r="FV345"/>
      <c r="FW345"/>
      <c r="FX345"/>
      <c r="FY345"/>
      <c r="FZ345"/>
      <c r="GA345"/>
      <c r="GB345"/>
      <c r="GC345"/>
      <c r="GD345"/>
      <c r="GE345"/>
      <c r="GF345"/>
      <c r="GG345"/>
      <c r="GH345"/>
      <c r="GI345"/>
      <c r="GJ345"/>
      <c r="GK345"/>
      <c r="GL345"/>
      <c r="GM345"/>
      <c r="GN345"/>
      <c r="GO345"/>
      <c r="GP345"/>
      <c r="GQ345"/>
      <c r="GR345"/>
      <c r="GS345"/>
      <c r="GT345"/>
      <c r="GU345"/>
      <c r="GV345"/>
      <c r="GW345"/>
      <c r="GX345"/>
      <c r="GY345"/>
      <c r="GZ345"/>
      <c r="HA345"/>
      <c r="HB345"/>
      <c r="HC345"/>
      <c r="HD345"/>
      <c r="HE345"/>
      <c r="HF345"/>
      <c r="HG345"/>
      <c r="HH345"/>
      <c r="HI345"/>
      <c r="HJ345"/>
      <c r="HK345"/>
      <c r="HL345"/>
      <c r="HM345"/>
      <c r="HN345"/>
      <c r="HO345"/>
      <c r="HP345"/>
      <c r="HQ345"/>
      <c r="HR345"/>
      <c r="HS345"/>
      <c r="HT345"/>
      <c r="HU345"/>
      <c r="HV345"/>
      <c r="HW345"/>
      <c r="HX345"/>
      <c r="HY345"/>
      <c r="HZ345"/>
      <c r="IA345"/>
      <c r="IB345"/>
      <c r="IC345"/>
      <c r="ID345"/>
      <c r="IE345"/>
      <c r="IF345"/>
      <c r="IG345"/>
      <c r="IH345"/>
      <c r="II345"/>
      <c r="IJ345"/>
      <c r="IK345"/>
      <c r="IL345"/>
      <c r="IM345"/>
      <c r="IN345"/>
    </row>
    <row r="346" spans="1:248" ht="25.5">
      <c r="A346" s="14">
        <f t="shared" si="112"/>
        <v>343</v>
      </c>
      <c r="B346" s="16">
        <v>6</v>
      </c>
      <c r="C346" s="15" t="s">
        <v>3342</v>
      </c>
      <c r="D346" s="14">
        <v>19</v>
      </c>
      <c r="E346" s="14">
        <v>12</v>
      </c>
      <c r="F346" s="14">
        <v>1989</v>
      </c>
      <c r="G346" s="16">
        <f t="shared" si="120"/>
        <v>29</v>
      </c>
      <c r="H346" s="16">
        <v>1</v>
      </c>
      <c r="I346" s="17" t="s">
        <v>3343</v>
      </c>
      <c r="J346" s="17" t="s">
        <v>3344</v>
      </c>
      <c r="K346" s="14">
        <v>2</v>
      </c>
      <c r="L346" s="14">
        <v>3</v>
      </c>
      <c r="M346" s="14">
        <v>2004</v>
      </c>
      <c r="N346" s="14" t="s">
        <v>70</v>
      </c>
      <c r="O346" s="14" t="s">
        <v>3345</v>
      </c>
      <c r="P346" s="14" t="s">
        <v>70</v>
      </c>
      <c r="Q346" s="150" t="s">
        <v>3304</v>
      </c>
      <c r="R346" s="28" t="s">
        <v>291</v>
      </c>
      <c r="S346" s="14" t="s">
        <v>280</v>
      </c>
      <c r="T346" s="14" t="s">
        <v>293</v>
      </c>
      <c r="U346" s="14">
        <v>255</v>
      </c>
      <c r="V346" s="25" t="s">
        <v>883</v>
      </c>
      <c r="W346" s="14" t="s">
        <v>77</v>
      </c>
      <c r="X346" s="20" t="e">
        <f>SUM(#REF!)</f>
        <v>#REF!</v>
      </c>
      <c r="Y346" s="21" t="e">
        <f>#REF!-X346</f>
        <v>#REF!</v>
      </c>
      <c r="Z346" s="21">
        <v>1500000</v>
      </c>
      <c r="AA346" s="21" t="e">
        <f t="shared" ref="AA346" si="123">Y346-Z346-AB346-AC346-AD346</f>
        <v>#REF!</v>
      </c>
      <c r="AB346" s="21"/>
      <c r="AC346" s="21"/>
      <c r="AD346" s="21"/>
      <c r="AE346" s="20" t="e">
        <f t="shared" ref="AE346" si="124">X346+Y346</f>
        <v>#REF!</v>
      </c>
      <c r="AF346" s="19" t="s">
        <v>883</v>
      </c>
      <c r="AG346" s="25" t="s">
        <v>3346</v>
      </c>
      <c r="AH346" s="19">
        <f>AG346+365</f>
        <v>42075</v>
      </c>
      <c r="AI346" s="19">
        <v>42370</v>
      </c>
      <c r="AJ346" s="18"/>
      <c r="AK346" s="19">
        <v>43101</v>
      </c>
      <c r="AL346" s="29" t="s">
        <v>78</v>
      </c>
      <c r="AM346" s="19"/>
      <c r="AN346" s="17" t="s">
        <v>3347</v>
      </c>
      <c r="AO346" s="19">
        <v>42036</v>
      </c>
      <c r="AP346" s="14" t="s">
        <v>80</v>
      </c>
      <c r="AQ346" s="19">
        <v>42679</v>
      </c>
      <c r="AR346" s="14"/>
      <c r="AS346" s="17"/>
      <c r="AT346" s="18" t="s">
        <v>101</v>
      </c>
      <c r="AU346" s="18">
        <v>2018</v>
      </c>
      <c r="AV346" s="18" t="s">
        <v>295</v>
      </c>
      <c r="AW346" s="28" t="s">
        <v>3348</v>
      </c>
      <c r="AX346" s="33" t="s">
        <v>104</v>
      </c>
      <c r="AY346" s="33" t="s">
        <v>138</v>
      </c>
      <c r="AZ346" s="18"/>
      <c r="BA346" s="18"/>
      <c r="BB346" s="22" t="str">
        <f t="shared" si="113"/>
        <v>Cao đẳng điều dưỡng</v>
      </c>
      <c r="BC346" s="22" t="str">
        <f t="shared" si="114"/>
        <v>CĐ</v>
      </c>
      <c r="BD346" s="22" t="s">
        <v>297</v>
      </c>
      <c r="BE346" s="18" t="s">
        <v>3349</v>
      </c>
      <c r="BF346" s="19">
        <v>42718</v>
      </c>
      <c r="BG346" s="18" t="s">
        <v>84</v>
      </c>
      <c r="BH346" s="18" t="s">
        <v>85</v>
      </c>
      <c r="BI346" s="18" t="s">
        <v>302</v>
      </c>
      <c r="BJ346" s="14"/>
      <c r="BK346" s="14"/>
      <c r="BL346" s="14"/>
      <c r="BM346" s="14" t="s">
        <v>80</v>
      </c>
      <c r="BN346" s="18" t="s">
        <v>312</v>
      </c>
      <c r="BO346" s="23" t="s">
        <v>216</v>
      </c>
      <c r="BP346" s="24"/>
    </row>
    <row r="347" spans="1:248" s="192" customFormat="1" ht="24.95" customHeight="1">
      <c r="A347" s="14">
        <f t="shared" si="112"/>
        <v>344</v>
      </c>
      <c r="B347" s="70" t="s">
        <v>3350</v>
      </c>
      <c r="C347" s="175" t="s">
        <v>3351</v>
      </c>
      <c r="D347" s="137">
        <v>20</v>
      </c>
      <c r="E347" s="137">
        <v>7</v>
      </c>
      <c r="F347" s="137">
        <v>1994</v>
      </c>
      <c r="G347" s="137">
        <f t="shared" si="120"/>
        <v>24</v>
      </c>
      <c r="H347" s="70">
        <v>0</v>
      </c>
      <c r="I347" s="176" t="s">
        <v>3352</v>
      </c>
      <c r="J347" s="176" t="s">
        <v>3353</v>
      </c>
      <c r="K347" s="137">
        <v>2</v>
      </c>
      <c r="L347" s="137">
        <v>1</v>
      </c>
      <c r="M347" s="137">
        <v>2010</v>
      </c>
      <c r="N347" s="70" t="s">
        <v>334</v>
      </c>
      <c r="O347" s="70" t="s">
        <v>3354</v>
      </c>
      <c r="P347" s="70" t="str">
        <f t="shared" ref="P347:P352" si="125">N347</f>
        <v xml:space="preserve">Quảng Nam </v>
      </c>
      <c r="Q347" s="254" t="s">
        <v>3355</v>
      </c>
      <c r="R347" s="70" t="s">
        <v>261</v>
      </c>
      <c r="S347" s="70" t="s">
        <v>270</v>
      </c>
      <c r="T347" s="70" t="s">
        <v>168</v>
      </c>
      <c r="U347" s="70"/>
      <c r="V347" s="189">
        <v>43395</v>
      </c>
      <c r="W347" s="70" t="s">
        <v>250</v>
      </c>
      <c r="X347" s="177"/>
      <c r="Y347" s="177"/>
      <c r="Z347" s="11"/>
      <c r="AA347" s="190"/>
      <c r="AB347" s="189"/>
      <c r="AC347" s="137"/>
      <c r="AD347" s="70"/>
      <c r="AE347" s="70"/>
      <c r="AF347" s="189">
        <v>43395</v>
      </c>
      <c r="AG347" s="137"/>
      <c r="AH347" s="137"/>
      <c r="AI347" s="70"/>
      <c r="AJ347" s="117"/>
      <c r="AK347" s="189">
        <v>43456</v>
      </c>
      <c r="AL347" s="117"/>
      <c r="AM347" s="117"/>
      <c r="AN347" s="117"/>
      <c r="AO347" s="117"/>
      <c r="AP347" s="117"/>
      <c r="AQ347" s="117"/>
      <c r="AR347" s="117"/>
      <c r="AS347" s="117"/>
      <c r="AT347" s="117" t="s">
        <v>101</v>
      </c>
      <c r="AU347" s="117">
        <v>2018</v>
      </c>
      <c r="AV347" s="117" t="s">
        <v>483</v>
      </c>
      <c r="AW347" s="117" t="s">
        <v>3356</v>
      </c>
      <c r="AX347" s="117" t="s">
        <v>490</v>
      </c>
      <c r="AY347" s="117" t="s">
        <v>104</v>
      </c>
      <c r="AZ347" s="117"/>
      <c r="BA347" s="117"/>
      <c r="BB347" s="70" t="str">
        <f t="shared" si="113"/>
        <v xml:space="preserve">Bác sĩ Y đa khoa </v>
      </c>
      <c r="BC347" s="70" t="str">
        <f t="shared" si="114"/>
        <v>BS.ĐH</v>
      </c>
      <c r="BD347" s="117" t="s">
        <v>141</v>
      </c>
      <c r="BE347" s="117"/>
      <c r="BF347" s="117"/>
      <c r="BG347" s="117"/>
      <c r="BH347" s="117"/>
      <c r="BI347" s="117"/>
      <c r="BJ347" s="117"/>
      <c r="BK347" s="117"/>
      <c r="BL347" s="117"/>
      <c r="BM347" s="117"/>
      <c r="BN347" s="117"/>
      <c r="BO347" s="117"/>
      <c r="BP347" s="117"/>
      <c r="BQ347" s="191"/>
      <c r="BR347" s="191"/>
    </row>
    <row r="348" spans="1:248" s="192" customFormat="1" ht="24.95" customHeight="1">
      <c r="A348" s="14">
        <f t="shared" si="112"/>
        <v>345</v>
      </c>
      <c r="B348" s="70" t="s">
        <v>3357</v>
      </c>
      <c r="C348" s="175" t="s">
        <v>3358</v>
      </c>
      <c r="D348" s="137">
        <v>24</v>
      </c>
      <c r="E348" s="137">
        <v>10</v>
      </c>
      <c r="F348" s="137">
        <v>1993</v>
      </c>
      <c r="G348" s="137">
        <f t="shared" si="120"/>
        <v>25</v>
      </c>
      <c r="H348" s="70">
        <v>0</v>
      </c>
      <c r="I348" s="176" t="s">
        <v>3359</v>
      </c>
      <c r="J348" s="176" t="s">
        <v>3360</v>
      </c>
      <c r="K348" s="137">
        <v>31</v>
      </c>
      <c r="L348" s="137">
        <v>1</v>
      </c>
      <c r="M348" s="137">
        <v>2013</v>
      </c>
      <c r="N348" s="70" t="s">
        <v>771</v>
      </c>
      <c r="O348" s="70" t="s">
        <v>3361</v>
      </c>
      <c r="P348" s="70" t="str">
        <f t="shared" si="125"/>
        <v>Đắk Lắk</v>
      </c>
      <c r="Q348" s="254" t="s">
        <v>3355</v>
      </c>
      <c r="R348" s="70" t="s">
        <v>261</v>
      </c>
      <c r="S348" s="70" t="s">
        <v>270</v>
      </c>
      <c r="T348" s="70" t="s">
        <v>168</v>
      </c>
      <c r="U348" s="70"/>
      <c r="V348" s="189">
        <v>43395</v>
      </c>
      <c r="W348" s="70" t="s">
        <v>250</v>
      </c>
      <c r="X348" s="177"/>
      <c r="Y348" s="177"/>
      <c r="Z348" s="11"/>
      <c r="AA348" s="190"/>
      <c r="AB348" s="189"/>
      <c r="AC348" s="137"/>
      <c r="AD348" s="70"/>
      <c r="AE348" s="70"/>
      <c r="AF348" s="189">
        <v>43395</v>
      </c>
      <c r="AG348" s="137"/>
      <c r="AH348" s="137"/>
      <c r="AI348" s="70"/>
      <c r="AJ348" s="117"/>
      <c r="AK348" s="189">
        <v>43456</v>
      </c>
      <c r="AL348" s="117"/>
      <c r="AM348" s="117"/>
      <c r="AN348" s="117"/>
      <c r="AO348" s="117"/>
      <c r="AP348" s="117"/>
      <c r="AQ348" s="117"/>
      <c r="AR348" s="117"/>
      <c r="AS348" s="117"/>
      <c r="AT348" s="117" t="s">
        <v>101</v>
      </c>
      <c r="AU348" s="117">
        <v>2018</v>
      </c>
      <c r="AV348" s="117" t="s">
        <v>262</v>
      </c>
      <c r="AW348" s="117"/>
      <c r="AX348" s="117"/>
      <c r="AY348" s="117" t="s">
        <v>138</v>
      </c>
      <c r="AZ348" s="117"/>
      <c r="BA348" s="117"/>
      <c r="BB348" s="70" t="str">
        <f t="shared" si="113"/>
        <v xml:space="preserve">Bác sĩ Y đa khoa </v>
      </c>
      <c r="BC348" s="70" t="str">
        <f t="shared" si="114"/>
        <v>BS.ĐH</v>
      </c>
      <c r="BD348" s="117" t="s">
        <v>141</v>
      </c>
      <c r="BE348" s="117"/>
      <c r="BF348" s="117"/>
      <c r="BG348" s="117"/>
      <c r="BH348" s="117"/>
      <c r="BI348" s="117"/>
      <c r="BJ348" s="117"/>
      <c r="BK348" s="117"/>
      <c r="BL348" s="117"/>
      <c r="BM348" s="117"/>
      <c r="BN348" s="117"/>
      <c r="BO348" s="117"/>
      <c r="BP348" s="117"/>
      <c r="BQ348" s="191"/>
      <c r="BR348" s="191"/>
    </row>
    <row r="349" spans="1:248" s="192" customFormat="1" ht="24.95" customHeight="1">
      <c r="A349" s="14">
        <f t="shared" si="112"/>
        <v>346</v>
      </c>
      <c r="B349" s="70" t="s">
        <v>3362</v>
      </c>
      <c r="C349" s="175" t="s">
        <v>3363</v>
      </c>
      <c r="D349" s="137">
        <v>24</v>
      </c>
      <c r="E349" s="137">
        <v>6</v>
      </c>
      <c r="F349" s="137">
        <v>1994</v>
      </c>
      <c r="G349" s="137">
        <f t="shared" si="120"/>
        <v>24</v>
      </c>
      <c r="H349" s="70">
        <v>0</v>
      </c>
      <c r="I349" s="176" t="s">
        <v>3364</v>
      </c>
      <c r="J349" s="176" t="s">
        <v>3365</v>
      </c>
      <c r="K349" s="137">
        <v>17</v>
      </c>
      <c r="L349" s="137">
        <v>8</v>
      </c>
      <c r="M349" s="137">
        <v>2011</v>
      </c>
      <c r="N349" s="70" t="s">
        <v>2240</v>
      </c>
      <c r="O349" s="70" t="s">
        <v>3366</v>
      </c>
      <c r="P349" s="70" t="str">
        <f t="shared" si="125"/>
        <v>Bà  Rịa - Vũng Tàu</v>
      </c>
      <c r="Q349" s="254" t="s">
        <v>3355</v>
      </c>
      <c r="R349" s="70" t="s">
        <v>261</v>
      </c>
      <c r="S349" s="70" t="s">
        <v>270</v>
      </c>
      <c r="T349" s="70" t="s">
        <v>168</v>
      </c>
      <c r="U349" s="70"/>
      <c r="V349" s="189">
        <v>43395</v>
      </c>
      <c r="W349" s="70" t="s">
        <v>250</v>
      </c>
      <c r="X349" s="177"/>
      <c r="Y349" s="177"/>
      <c r="Z349" s="11"/>
      <c r="AA349" s="190"/>
      <c r="AB349" s="189"/>
      <c r="AC349" s="137"/>
      <c r="AD349" s="70"/>
      <c r="AE349" s="70"/>
      <c r="AF349" s="189">
        <v>43395</v>
      </c>
      <c r="AG349" s="137"/>
      <c r="AH349" s="137"/>
      <c r="AI349" s="70"/>
      <c r="AJ349" s="117"/>
      <c r="AK349" s="189">
        <v>43456</v>
      </c>
      <c r="AL349" s="117"/>
      <c r="AM349" s="117"/>
      <c r="AN349" s="117"/>
      <c r="AO349" s="117"/>
      <c r="AP349" s="117"/>
      <c r="AQ349" s="117"/>
      <c r="AR349" s="117"/>
      <c r="AS349" s="117"/>
      <c r="AT349" s="117" t="s">
        <v>211</v>
      </c>
      <c r="AU349" s="117">
        <v>2018</v>
      </c>
      <c r="AV349" s="117" t="s">
        <v>262</v>
      </c>
      <c r="AW349" s="117"/>
      <c r="AX349" s="117"/>
      <c r="AY349" s="117"/>
      <c r="AZ349" s="117"/>
      <c r="BA349" s="117"/>
      <c r="BB349" s="70" t="str">
        <f t="shared" si="113"/>
        <v xml:space="preserve">Bác sĩ Y đa khoa </v>
      </c>
      <c r="BC349" s="70" t="str">
        <f t="shared" si="114"/>
        <v>BS.ĐH</v>
      </c>
      <c r="BD349" s="117" t="s">
        <v>141</v>
      </c>
      <c r="BE349" s="117"/>
      <c r="BF349" s="117"/>
      <c r="BG349" s="117"/>
      <c r="BH349" s="117"/>
      <c r="BI349" s="117"/>
      <c r="BJ349" s="117"/>
      <c r="BK349" s="117"/>
      <c r="BL349" s="117"/>
      <c r="BM349" s="117"/>
      <c r="BN349" s="117"/>
      <c r="BO349" s="117"/>
      <c r="BP349" s="117"/>
      <c r="BQ349" s="191"/>
      <c r="BR349" s="191"/>
    </row>
    <row r="350" spans="1:248" s="192" customFormat="1" ht="24.95" customHeight="1">
      <c r="A350" s="14">
        <f t="shared" si="112"/>
        <v>347</v>
      </c>
      <c r="B350" s="70" t="s">
        <v>3367</v>
      </c>
      <c r="C350" s="175" t="s">
        <v>3368</v>
      </c>
      <c r="D350" s="137">
        <v>23</v>
      </c>
      <c r="E350" s="137">
        <v>8</v>
      </c>
      <c r="F350" s="137">
        <v>1994</v>
      </c>
      <c r="G350" s="137">
        <f t="shared" si="120"/>
        <v>24</v>
      </c>
      <c r="H350" s="70">
        <v>1</v>
      </c>
      <c r="I350" s="176" t="s">
        <v>3369</v>
      </c>
      <c r="J350" s="176" t="s">
        <v>3370</v>
      </c>
      <c r="K350" s="137">
        <v>1</v>
      </c>
      <c r="L350" s="137">
        <v>2</v>
      </c>
      <c r="M350" s="137">
        <v>2016</v>
      </c>
      <c r="N350" s="70" t="s">
        <v>207</v>
      </c>
      <c r="O350" s="70" t="s">
        <v>3371</v>
      </c>
      <c r="P350" s="70" t="str">
        <f t="shared" si="125"/>
        <v xml:space="preserve">Long An </v>
      </c>
      <c r="Q350" s="254" t="s">
        <v>3355</v>
      </c>
      <c r="R350" s="70" t="s">
        <v>261</v>
      </c>
      <c r="S350" s="70" t="s">
        <v>270</v>
      </c>
      <c r="T350" s="70" t="s">
        <v>168</v>
      </c>
      <c r="U350" s="70"/>
      <c r="V350" s="189">
        <v>43395</v>
      </c>
      <c r="W350" s="70" t="s">
        <v>250</v>
      </c>
      <c r="X350" s="177"/>
      <c r="Y350" s="177"/>
      <c r="Z350" s="11"/>
      <c r="AA350" s="190"/>
      <c r="AB350" s="189"/>
      <c r="AC350" s="137"/>
      <c r="AD350" s="70"/>
      <c r="AE350" s="70"/>
      <c r="AF350" s="189">
        <v>43395</v>
      </c>
      <c r="AG350" s="137"/>
      <c r="AH350" s="137"/>
      <c r="AI350" s="70"/>
      <c r="AJ350" s="117"/>
      <c r="AK350" s="189">
        <v>43456</v>
      </c>
      <c r="AL350" s="117"/>
      <c r="AM350" s="117"/>
      <c r="AN350" s="117"/>
      <c r="AO350" s="117"/>
      <c r="AP350" s="117"/>
      <c r="AQ350" s="117"/>
      <c r="AR350" s="117"/>
      <c r="AS350" s="117"/>
      <c r="AT350" s="117" t="s">
        <v>211</v>
      </c>
      <c r="AU350" s="117">
        <v>2018</v>
      </c>
      <c r="AV350" s="117" t="s">
        <v>262</v>
      </c>
      <c r="AW350" s="117"/>
      <c r="AX350" s="117" t="s">
        <v>104</v>
      </c>
      <c r="AY350" s="117"/>
      <c r="AZ350" s="117"/>
      <c r="BA350" s="117"/>
      <c r="BB350" s="70" t="str">
        <f t="shared" si="113"/>
        <v xml:space="preserve">Bác sĩ Y đa khoa </v>
      </c>
      <c r="BC350" s="70" t="str">
        <f t="shared" si="114"/>
        <v>BS.ĐH</v>
      </c>
      <c r="BD350" s="117" t="s">
        <v>141</v>
      </c>
      <c r="BE350" s="117"/>
      <c r="BF350" s="117"/>
      <c r="BG350" s="117"/>
      <c r="BH350" s="117"/>
      <c r="BI350" s="117"/>
      <c r="BJ350" s="117"/>
      <c r="BK350" s="117"/>
      <c r="BL350" s="117"/>
      <c r="BM350" s="117"/>
      <c r="BN350" s="117"/>
      <c r="BO350" s="117"/>
      <c r="BP350" s="117"/>
      <c r="BQ350" s="191"/>
      <c r="BR350" s="191"/>
    </row>
    <row r="351" spans="1:248" s="192" customFormat="1" ht="24.95" customHeight="1">
      <c r="A351" s="14">
        <f t="shared" si="112"/>
        <v>348</v>
      </c>
      <c r="B351" s="70" t="s">
        <v>3372</v>
      </c>
      <c r="C351" s="175" t="s">
        <v>3373</v>
      </c>
      <c r="D351" s="137">
        <v>2</v>
      </c>
      <c r="E351" s="137">
        <v>2</v>
      </c>
      <c r="F351" s="137">
        <v>1994</v>
      </c>
      <c r="G351" s="137">
        <f t="shared" si="120"/>
        <v>24</v>
      </c>
      <c r="H351" s="70">
        <v>0</v>
      </c>
      <c r="I351" s="176" t="s">
        <v>3374</v>
      </c>
      <c r="J351" s="176" t="s">
        <v>3375</v>
      </c>
      <c r="K351" s="137">
        <v>13</v>
      </c>
      <c r="L351" s="137">
        <v>9</v>
      </c>
      <c r="M351" s="137">
        <v>2011</v>
      </c>
      <c r="N351" s="70" t="s">
        <v>207</v>
      </c>
      <c r="O351" s="70" t="s">
        <v>3376</v>
      </c>
      <c r="P351" s="70" t="str">
        <f t="shared" si="125"/>
        <v xml:space="preserve">Long An </v>
      </c>
      <c r="Q351" s="254" t="s">
        <v>3355</v>
      </c>
      <c r="R351" s="70" t="s">
        <v>261</v>
      </c>
      <c r="S351" s="70" t="s">
        <v>270</v>
      </c>
      <c r="T351" s="70" t="s">
        <v>168</v>
      </c>
      <c r="U351" s="70"/>
      <c r="V351" s="189">
        <v>43395</v>
      </c>
      <c r="W351" s="70" t="s">
        <v>250</v>
      </c>
      <c r="X351" s="177"/>
      <c r="Y351" s="177"/>
      <c r="Z351" s="11"/>
      <c r="AA351" s="190"/>
      <c r="AB351" s="189"/>
      <c r="AC351" s="137"/>
      <c r="AD351" s="70"/>
      <c r="AE351" s="70"/>
      <c r="AF351" s="189">
        <v>43395</v>
      </c>
      <c r="AG351" s="137"/>
      <c r="AH351" s="137"/>
      <c r="AI351" s="70"/>
      <c r="AJ351" s="117"/>
      <c r="AK351" s="189">
        <v>43456</v>
      </c>
      <c r="AL351" s="117"/>
      <c r="AM351" s="117"/>
      <c r="AN351" s="117"/>
      <c r="AO351" s="117"/>
      <c r="AP351" s="117"/>
      <c r="AQ351" s="117"/>
      <c r="AR351" s="117"/>
      <c r="AS351" s="117"/>
      <c r="AT351" s="117" t="s">
        <v>211</v>
      </c>
      <c r="AU351" s="117">
        <v>2018</v>
      </c>
      <c r="AV351" s="117" t="s">
        <v>262</v>
      </c>
      <c r="AW351" s="117"/>
      <c r="AX351" s="117" t="s">
        <v>104</v>
      </c>
      <c r="AY351" s="117" t="s">
        <v>104</v>
      </c>
      <c r="AZ351" s="117"/>
      <c r="BA351" s="117"/>
      <c r="BB351" s="70" t="str">
        <f t="shared" si="113"/>
        <v xml:space="preserve">Bác sĩ Y đa khoa </v>
      </c>
      <c r="BC351" s="70" t="str">
        <f t="shared" si="114"/>
        <v>BS.ĐH</v>
      </c>
      <c r="BD351" s="117" t="s">
        <v>141</v>
      </c>
      <c r="BE351" s="117"/>
      <c r="BF351" s="117"/>
      <c r="BG351" s="117"/>
      <c r="BH351" s="117"/>
      <c r="BI351" s="117"/>
      <c r="BJ351" s="117"/>
      <c r="BK351" s="117"/>
      <c r="BL351" s="117"/>
      <c r="BM351" s="117"/>
      <c r="BN351" s="117"/>
      <c r="BO351" s="117"/>
      <c r="BP351" s="117"/>
      <c r="BQ351" s="191"/>
      <c r="BR351" s="191"/>
    </row>
    <row r="352" spans="1:248" s="192" customFormat="1" ht="24.95" customHeight="1">
      <c r="A352" s="14">
        <f t="shared" si="112"/>
        <v>349</v>
      </c>
      <c r="B352" s="70" t="s">
        <v>3377</v>
      </c>
      <c r="C352" s="175" t="s">
        <v>3378</v>
      </c>
      <c r="D352" s="137">
        <v>8</v>
      </c>
      <c r="E352" s="137">
        <v>4</v>
      </c>
      <c r="F352" s="137">
        <v>1994</v>
      </c>
      <c r="G352" s="137">
        <f t="shared" si="120"/>
        <v>24</v>
      </c>
      <c r="H352" s="70">
        <v>1</v>
      </c>
      <c r="I352" s="176" t="s">
        <v>3379</v>
      </c>
      <c r="J352" s="176" t="s">
        <v>3380</v>
      </c>
      <c r="K352" s="137">
        <v>29</v>
      </c>
      <c r="L352" s="137">
        <v>8</v>
      </c>
      <c r="M352" s="137">
        <v>2016</v>
      </c>
      <c r="N352" s="70" t="s">
        <v>760</v>
      </c>
      <c r="O352" s="70" t="s">
        <v>3381</v>
      </c>
      <c r="P352" s="70" t="str">
        <f t="shared" si="125"/>
        <v>Quảng Ngãi</v>
      </c>
      <c r="Q352" s="254" t="s">
        <v>3355</v>
      </c>
      <c r="R352" s="70" t="s">
        <v>261</v>
      </c>
      <c r="S352" s="70" t="s">
        <v>270</v>
      </c>
      <c r="T352" s="70" t="s">
        <v>168</v>
      </c>
      <c r="U352" s="70"/>
      <c r="V352" s="189">
        <v>43402</v>
      </c>
      <c r="W352" s="70" t="s">
        <v>250</v>
      </c>
      <c r="X352" s="177"/>
      <c r="Y352" s="177"/>
      <c r="Z352" s="11"/>
      <c r="AA352" s="190"/>
      <c r="AB352" s="189"/>
      <c r="AC352" s="137"/>
      <c r="AD352" s="70"/>
      <c r="AE352" s="70"/>
      <c r="AF352" s="189">
        <v>43402</v>
      </c>
      <c r="AG352" s="137"/>
      <c r="AH352" s="137"/>
      <c r="AI352" s="70"/>
      <c r="AJ352" s="117"/>
      <c r="AK352" s="189">
        <v>43465</v>
      </c>
      <c r="AL352" s="117"/>
      <c r="AM352" s="117"/>
      <c r="AN352" s="117"/>
      <c r="AO352" s="117"/>
      <c r="AP352" s="117"/>
      <c r="AQ352" s="117"/>
      <c r="AR352" s="117"/>
      <c r="AS352" s="117"/>
      <c r="AT352" s="117" t="s">
        <v>135</v>
      </c>
      <c r="AU352" s="117">
        <v>2018</v>
      </c>
      <c r="AV352" s="117" t="s">
        <v>711</v>
      </c>
      <c r="AW352" s="117" t="s">
        <v>3382</v>
      </c>
      <c r="AX352" s="117" t="s">
        <v>739</v>
      </c>
      <c r="AY352" s="117"/>
      <c r="AZ352" s="117"/>
      <c r="BA352" s="117"/>
      <c r="BB352" s="70" t="str">
        <f t="shared" si="113"/>
        <v xml:space="preserve">Bác sĩ Y đa khoa </v>
      </c>
      <c r="BC352" s="70" t="str">
        <f t="shared" si="114"/>
        <v>BS.ĐH</v>
      </c>
      <c r="BD352" s="117" t="s">
        <v>141</v>
      </c>
      <c r="BE352" s="117"/>
      <c r="BF352" s="117"/>
      <c r="BG352" s="117"/>
      <c r="BH352" s="117"/>
      <c r="BI352" s="117"/>
      <c r="BJ352" s="117"/>
      <c r="BK352" s="117"/>
      <c r="BL352" s="117"/>
      <c r="BM352" s="117"/>
      <c r="BN352" s="117"/>
      <c r="BO352" s="117"/>
      <c r="BP352" s="117"/>
      <c r="BQ352" s="191"/>
      <c r="BR352" s="191"/>
    </row>
    <row r="353" spans="1:61">
      <c r="A353" s="6"/>
      <c r="C353" s="170"/>
      <c r="G353" s="6"/>
      <c r="I353" s="198"/>
      <c r="J353" s="198"/>
      <c r="N353" s="87"/>
      <c r="O353" s="87"/>
      <c r="P353" s="87"/>
      <c r="R353" s="87"/>
      <c r="S353" s="6"/>
      <c r="X353" s="4"/>
      <c r="Y353" s="4"/>
      <c r="AE353" s="4"/>
      <c r="AF353" s="3"/>
      <c r="BF353" s="3"/>
      <c r="BI353" s="87"/>
    </row>
    <row r="355" spans="1:61">
      <c r="C355" s="2" t="s">
        <v>3408</v>
      </c>
      <c r="D355" s="1">
        <f>COUNTIF(H4:H352,"1")</f>
        <v>237</v>
      </c>
    </row>
    <row r="356" spans="1:61">
      <c r="C356" s="2" t="s">
        <v>3409</v>
      </c>
      <c r="D356" s="1">
        <f>COUNTIF(H5:H353,"0")</f>
        <v>112</v>
      </c>
    </row>
    <row r="357" spans="1:61">
      <c r="C357" s="202" t="s">
        <v>3410</v>
      </c>
      <c r="D357" s="203">
        <f>SUM(D358:D362)</f>
        <v>313</v>
      </c>
    </row>
    <row r="358" spans="1:61">
      <c r="C358" s="2" t="s">
        <v>82</v>
      </c>
      <c r="D358" s="1">
        <f>COUNTIF(BD4:BD352,"TS.BS")</f>
        <v>1</v>
      </c>
    </row>
    <row r="359" spans="1:61">
      <c r="C359" s="2" t="s">
        <v>122</v>
      </c>
      <c r="D359" s="1">
        <f>COUNTIF(BD5:BD353,"ThS.BS")</f>
        <v>66</v>
      </c>
    </row>
    <row r="360" spans="1:61">
      <c r="C360" s="2" t="s">
        <v>107</v>
      </c>
      <c r="D360" s="1">
        <f>COUNTIF(BD6:BD353,"BS.CKII")</f>
        <v>21</v>
      </c>
    </row>
    <row r="361" spans="1:61">
      <c r="C361" s="2" t="s">
        <v>158</v>
      </c>
      <c r="D361" s="1">
        <f>COUNTIF(BD7:BD353,"BS.CKI")</f>
        <v>124</v>
      </c>
    </row>
    <row r="362" spans="1:61">
      <c r="C362" s="2" t="s">
        <v>141</v>
      </c>
      <c r="D362" s="1">
        <f>COUNTIF(BD8:BD354,"BS")</f>
        <v>101</v>
      </c>
    </row>
    <row r="363" spans="1:61">
      <c r="C363" s="202" t="s">
        <v>3411</v>
      </c>
      <c r="D363" s="203">
        <f>SUM(D364:D366)</f>
        <v>0</v>
      </c>
    </row>
    <row r="364" spans="1:61">
      <c r="C364" s="2" t="s">
        <v>3412</v>
      </c>
      <c r="D364" s="1">
        <f>COUNTIF(BD4:BD352,"DS ĐH")</f>
        <v>0</v>
      </c>
    </row>
    <row r="365" spans="1:61">
      <c r="C365" s="2" t="s">
        <v>3413</v>
      </c>
      <c r="D365" s="1">
        <f>COUNTIF(BD5:BD353,"DS CĐ")</f>
        <v>0</v>
      </c>
    </row>
    <row r="366" spans="1:61">
      <c r="C366" s="2" t="s">
        <v>3414</v>
      </c>
      <c r="D366" s="1">
        <f>COUNTIF(BD6:BD353,"DS TC")</f>
        <v>0</v>
      </c>
    </row>
    <row r="367" spans="1:61">
      <c r="C367" s="202" t="s">
        <v>3415</v>
      </c>
      <c r="D367" s="203">
        <f>SUM(D368:D370)</f>
        <v>0</v>
      </c>
    </row>
    <row r="368" spans="1:61">
      <c r="C368" s="2" t="s">
        <v>3416</v>
      </c>
      <c r="D368" s="1">
        <f>COUNTIF(BD4:BD352,"CN ĐD")</f>
        <v>0</v>
      </c>
    </row>
    <row r="369" spans="3:4">
      <c r="C369" s="2" t="s">
        <v>3417</v>
      </c>
      <c r="D369" s="1">
        <f>COUNTIF(BD5:BD353,"CĐ ĐD")</f>
        <v>0</v>
      </c>
    </row>
    <row r="370" spans="3:4">
      <c r="C370" s="2" t="s">
        <v>3418</v>
      </c>
      <c r="D370" s="1">
        <f>COUNTIF(BD6:BD353,"TC ĐD")</f>
        <v>0</v>
      </c>
    </row>
    <row r="371" spans="3:4">
      <c r="C371" s="202" t="s">
        <v>3419</v>
      </c>
      <c r="D371" s="203">
        <f>SUM(D372:D374)</f>
        <v>0</v>
      </c>
    </row>
    <row r="372" spans="3:4">
      <c r="C372" s="2" t="s">
        <v>2432</v>
      </c>
      <c r="D372" s="1">
        <f>COUNTIF(BD4:BD352,"NHS ĐH")</f>
        <v>0</v>
      </c>
    </row>
    <row r="373" spans="3:4">
      <c r="C373" s="2" t="s">
        <v>2427</v>
      </c>
      <c r="D373" s="1">
        <f>COUNTIF(BD5:BD353,"NHS CĐ")</f>
        <v>0</v>
      </c>
    </row>
    <row r="374" spans="3:4">
      <c r="C374" s="2" t="s">
        <v>315</v>
      </c>
      <c r="D374" s="1">
        <f>COUNTIF(BD6:BD353,"NHS TC")</f>
        <v>0</v>
      </c>
    </row>
    <row r="375" spans="3:4">
      <c r="C375" s="202" t="s">
        <v>3420</v>
      </c>
      <c r="D375" s="203">
        <f>SUM(D376:D378)</f>
        <v>5</v>
      </c>
    </row>
    <row r="376" spans="3:4">
      <c r="C376" s="2" t="s">
        <v>2840</v>
      </c>
      <c r="D376" s="1">
        <f>COUNTIF(BD4:BD352,"KTV ĐH")</f>
        <v>3</v>
      </c>
    </row>
    <row r="377" spans="3:4">
      <c r="C377" s="2" t="s">
        <v>2843</v>
      </c>
      <c r="D377" s="1">
        <f>COUNTIF(BD5:BD353,"KTV CĐ")</f>
        <v>0</v>
      </c>
    </row>
    <row r="378" spans="3:4">
      <c r="C378" s="2" t="s">
        <v>534</v>
      </c>
      <c r="D378" s="1">
        <f>COUNTIF(BD6:BD353,"KTV TC")</f>
        <v>2</v>
      </c>
    </row>
    <row r="379" spans="3:4">
      <c r="C379" s="202" t="s">
        <v>3421</v>
      </c>
      <c r="D379" s="203">
        <v>188</v>
      </c>
    </row>
    <row r="380" spans="3:4">
      <c r="C380" s="202" t="s">
        <v>3422</v>
      </c>
      <c r="D380" s="203">
        <v>14</v>
      </c>
    </row>
    <row r="381" spans="3:4">
      <c r="C381" s="202" t="s">
        <v>2853</v>
      </c>
      <c r="D381" s="203">
        <f>COUNTIF(BD4:BD352,"YSYHCT")</f>
        <v>0</v>
      </c>
    </row>
    <row r="382" spans="3:4">
      <c r="C382" s="204" t="s">
        <v>3423</v>
      </c>
      <c r="D382" s="205">
        <f>D357+D363+D367+D371+D375+D379+D380+D381</f>
        <v>520</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BE92"/>
  <sheetViews>
    <sheetView topLeftCell="C61" workbookViewId="0">
      <selection activeCell="R71" sqref="R71"/>
    </sheetView>
  </sheetViews>
  <sheetFormatPr defaultRowHeight="15"/>
  <cols>
    <col min="1" max="1" width="6.5703125" style="1" hidden="1" customWidth="1"/>
    <col min="2" max="2" width="5.85546875" style="1" hidden="1" customWidth="1"/>
    <col min="3" max="3" width="23.7109375" style="2" customWidth="1"/>
    <col min="4" max="4" width="7" style="1" hidden="1" customWidth="1"/>
    <col min="5" max="5" width="7.140625" style="1" hidden="1" customWidth="1"/>
    <col min="6" max="6" width="7.42578125" style="1" hidden="1" customWidth="1"/>
    <col min="7" max="7" width="7.28515625" style="1" hidden="1" customWidth="1"/>
    <col min="8" max="8" width="6.85546875" style="1" hidden="1" customWidth="1"/>
    <col min="9" max="9" width="17.140625" style="1" hidden="1" customWidth="1"/>
    <col min="10" max="10" width="16.5703125" style="1" hidden="1" customWidth="1"/>
    <col min="11" max="12" width="5.140625" style="1" hidden="1" customWidth="1"/>
    <col min="13" max="13" width="7.28515625" style="1" hidden="1" customWidth="1"/>
    <col min="14" max="14" width="12.5703125" style="1" hidden="1" customWidth="1"/>
    <col min="15" max="15" width="30.28515625" style="1" hidden="1" customWidth="1"/>
    <col min="16" max="16" width="13.28515625" style="1" hidden="1" customWidth="1"/>
    <col min="17" max="17" width="28.7109375" style="1" customWidth="1"/>
    <col min="18" max="18" width="32.85546875" style="1" customWidth="1"/>
    <col min="19" max="19" width="24.140625" style="1" customWidth="1"/>
    <col min="20" max="20" width="8.42578125" style="1" customWidth="1"/>
    <col min="21" max="21" width="8.28515625" style="1" hidden="1" customWidth="1"/>
    <col min="22" max="22" width="10.7109375" style="3" hidden="1" customWidth="1"/>
    <col min="23" max="23" width="11.28515625" style="1" hidden="1" customWidth="1"/>
    <col min="24" max="24" width="13.140625" style="3" hidden="1" customWidth="1"/>
    <col min="25" max="25" width="13.5703125" style="3" hidden="1" customWidth="1"/>
    <col min="26" max="26" width="14.28515625" style="3" hidden="1" customWidth="1"/>
    <col min="27" max="27" width="12.140625" style="3" hidden="1" customWidth="1"/>
    <col min="28" max="28" width="11.85546875" style="1" hidden="1" customWidth="1"/>
    <col min="29" max="29" width="16" style="3" hidden="1" customWidth="1"/>
    <col min="30" max="30" width="9.7109375" style="1" hidden="1" customWidth="1"/>
    <col min="31" max="31" width="15.140625" style="3" hidden="1" customWidth="1"/>
    <col min="32" max="32" width="11.140625" style="1" hidden="1" customWidth="1"/>
    <col min="33" max="33" width="10.5703125" style="6" hidden="1" customWidth="1"/>
    <col min="34" max="34" width="9" style="1" hidden="1" customWidth="1"/>
    <col min="35" max="35" width="10.7109375" style="1" hidden="1" customWidth="1"/>
    <col min="36" max="36" width="33" style="1" hidden="1" customWidth="1"/>
    <col min="37" max="37" width="75.5703125" style="1" hidden="1" customWidth="1"/>
    <col min="38" max="38" width="8" style="1" hidden="1" customWidth="1"/>
    <col min="39" max="39" width="8.5703125" style="1" hidden="1" customWidth="1"/>
    <col min="40" max="40" width="17" style="1" hidden="1" customWidth="1"/>
    <col min="41" max="41" width="44.5703125" style="1" hidden="1" customWidth="1"/>
    <col min="42" max="42" width="43.28515625" style="1" hidden="1" customWidth="1"/>
    <col min="43" max="43" width="9" style="1" hidden="1" customWidth="1"/>
    <col min="44" max="44" width="14.7109375" style="1" hidden="1" customWidth="1"/>
    <col min="45" max="45" width="22.7109375" style="1" hidden="1" customWidth="1"/>
    <col min="46" max="46" width="19.42578125" style="1" hidden="1" customWidth="1"/>
    <col min="47" max="47" width="19" style="1" hidden="1" customWidth="1"/>
    <col min="48" max="48" width="11.85546875" style="1" hidden="1" customWidth="1"/>
    <col min="49" max="49" width="77.42578125" style="1" hidden="1" customWidth="1"/>
    <col min="50" max="50" width="13.7109375" style="1" hidden="1" customWidth="1"/>
    <col min="51" max="51" width="11.28515625" style="1" hidden="1" customWidth="1"/>
    <col min="52" max="53" width="9" style="1" hidden="1" customWidth="1"/>
    <col min="54" max="54" width="21.7109375" style="1" hidden="1" customWidth="1"/>
    <col min="55" max="55" width="22.42578125" style="1" hidden="1" customWidth="1"/>
    <col min="56" max="56" width="32" style="38" hidden="1" customWidth="1"/>
    <col min="57" max="57" width="28.140625" style="38" hidden="1" customWidth="1"/>
    <col min="241" max="241" width="6.5703125" customWidth="1"/>
    <col min="242" max="242" width="5.85546875" customWidth="1"/>
    <col min="243" max="243" width="23.7109375" customWidth="1"/>
    <col min="244" max="256" width="0" hidden="1" customWidth="1"/>
    <col min="257" max="257" width="28.7109375" customWidth="1"/>
    <col min="258" max="258" width="32.85546875" customWidth="1"/>
    <col min="259" max="259" width="24.140625" customWidth="1"/>
    <col min="260" max="260" width="8.42578125" customWidth="1"/>
    <col min="261" max="261" width="8.28515625" customWidth="1"/>
    <col min="262" max="262" width="10.7109375" customWidth="1"/>
    <col min="263" max="263" width="11.28515625" customWidth="1"/>
    <col min="264" max="264" width="13.42578125" customWidth="1"/>
    <col min="265" max="265" width="14.85546875" customWidth="1"/>
    <col min="266" max="266" width="11.7109375" customWidth="1"/>
    <col min="267" max="267" width="11.140625" customWidth="1"/>
    <col min="268" max="268" width="11.5703125" customWidth="1"/>
    <col min="269" max="269" width="11.28515625" customWidth="1"/>
    <col min="270" max="270" width="12.5703125" customWidth="1"/>
    <col min="271" max="271" width="12.42578125" customWidth="1"/>
    <col min="272" max="272" width="14.140625" customWidth="1"/>
    <col min="273" max="273" width="14" customWidth="1"/>
    <col min="274" max="278" width="14.140625" customWidth="1"/>
    <col min="279" max="279" width="11.85546875" customWidth="1"/>
    <col min="280" max="280" width="13.140625" customWidth="1"/>
    <col min="281" max="281" width="13.5703125" customWidth="1"/>
    <col min="282" max="282" width="14.28515625" customWidth="1"/>
    <col min="283" max="283" width="12.140625" customWidth="1"/>
    <col min="284" max="284" width="11.85546875" customWidth="1"/>
    <col min="285" max="285" width="16" customWidth="1"/>
    <col min="286" max="286" width="9.7109375" customWidth="1"/>
    <col min="287" max="287" width="15.140625" customWidth="1"/>
    <col min="288" max="288" width="11.140625" customWidth="1"/>
    <col min="289" max="289" width="10.5703125" customWidth="1"/>
    <col min="290" max="290" width="9" customWidth="1"/>
    <col min="291" max="291" width="10.7109375" customWidth="1"/>
    <col min="292" max="292" width="33" customWidth="1"/>
    <col min="293" max="293" width="75.5703125" customWidth="1"/>
    <col min="294" max="294" width="8" customWidth="1"/>
    <col min="295" max="295" width="8.5703125" customWidth="1"/>
    <col min="296" max="296" width="17" customWidth="1"/>
    <col min="297" max="297" width="44.5703125" customWidth="1"/>
    <col min="298" max="298" width="43.28515625" customWidth="1"/>
    <col min="299" max="299" width="9" customWidth="1"/>
    <col min="300" max="300" width="14.7109375" customWidth="1"/>
    <col min="301" max="301" width="22.7109375" customWidth="1"/>
    <col min="302" max="302" width="19.42578125" customWidth="1"/>
    <col min="303" max="303" width="19" customWidth="1"/>
    <col min="304" max="304" width="11.85546875" customWidth="1"/>
    <col min="305" max="305" width="77.42578125" customWidth="1"/>
    <col min="306" max="306" width="13.7109375" customWidth="1"/>
    <col min="307" max="307" width="11.28515625" customWidth="1"/>
    <col min="308" max="309" width="9" customWidth="1"/>
    <col min="310" max="310" width="21.7109375" customWidth="1"/>
    <col min="311" max="311" width="22.42578125" customWidth="1"/>
    <col min="312" max="312" width="32" customWidth="1"/>
    <col min="313" max="313" width="28.140625" customWidth="1"/>
    <col min="497" max="497" width="6.5703125" customWidth="1"/>
    <col min="498" max="498" width="5.85546875" customWidth="1"/>
    <col min="499" max="499" width="23.7109375" customWidth="1"/>
    <col min="500" max="512" width="0" hidden="1" customWidth="1"/>
    <col min="513" max="513" width="28.7109375" customWidth="1"/>
    <col min="514" max="514" width="32.85546875" customWidth="1"/>
    <col min="515" max="515" width="24.140625" customWidth="1"/>
    <col min="516" max="516" width="8.42578125" customWidth="1"/>
    <col min="517" max="517" width="8.28515625" customWidth="1"/>
    <col min="518" max="518" width="10.7109375" customWidth="1"/>
    <col min="519" max="519" width="11.28515625" customWidth="1"/>
    <col min="520" max="520" width="13.42578125" customWidth="1"/>
    <col min="521" max="521" width="14.85546875" customWidth="1"/>
    <col min="522" max="522" width="11.7109375" customWidth="1"/>
    <col min="523" max="523" width="11.140625" customWidth="1"/>
    <col min="524" max="524" width="11.5703125" customWidth="1"/>
    <col min="525" max="525" width="11.28515625" customWidth="1"/>
    <col min="526" max="526" width="12.5703125" customWidth="1"/>
    <col min="527" max="527" width="12.42578125" customWidth="1"/>
    <col min="528" max="528" width="14.140625" customWidth="1"/>
    <col min="529" max="529" width="14" customWidth="1"/>
    <col min="530" max="534" width="14.140625" customWidth="1"/>
    <col min="535" max="535" width="11.85546875" customWidth="1"/>
    <col min="536" max="536" width="13.140625" customWidth="1"/>
    <col min="537" max="537" width="13.5703125" customWidth="1"/>
    <col min="538" max="538" width="14.28515625" customWidth="1"/>
    <col min="539" max="539" width="12.140625" customWidth="1"/>
    <col min="540" max="540" width="11.85546875" customWidth="1"/>
    <col min="541" max="541" width="16" customWidth="1"/>
    <col min="542" max="542" width="9.7109375" customWidth="1"/>
    <col min="543" max="543" width="15.140625" customWidth="1"/>
    <col min="544" max="544" width="11.140625" customWidth="1"/>
    <col min="545" max="545" width="10.5703125" customWidth="1"/>
    <col min="546" max="546" width="9" customWidth="1"/>
    <col min="547" max="547" width="10.7109375" customWidth="1"/>
    <col min="548" max="548" width="33" customWidth="1"/>
    <col min="549" max="549" width="75.5703125" customWidth="1"/>
    <col min="550" max="550" width="8" customWidth="1"/>
    <col min="551" max="551" width="8.5703125" customWidth="1"/>
    <col min="552" max="552" width="17" customWidth="1"/>
    <col min="553" max="553" width="44.5703125" customWidth="1"/>
    <col min="554" max="554" width="43.28515625" customWidth="1"/>
    <col min="555" max="555" width="9" customWidth="1"/>
    <col min="556" max="556" width="14.7109375" customWidth="1"/>
    <col min="557" max="557" width="22.7109375" customWidth="1"/>
    <col min="558" max="558" width="19.42578125" customWidth="1"/>
    <col min="559" max="559" width="19" customWidth="1"/>
    <col min="560" max="560" width="11.85546875" customWidth="1"/>
    <col min="561" max="561" width="77.42578125" customWidth="1"/>
    <col min="562" max="562" width="13.7109375" customWidth="1"/>
    <col min="563" max="563" width="11.28515625" customWidth="1"/>
    <col min="564" max="565" width="9" customWidth="1"/>
    <col min="566" max="566" width="21.7109375" customWidth="1"/>
    <col min="567" max="567" width="22.42578125" customWidth="1"/>
    <col min="568" max="568" width="32" customWidth="1"/>
    <col min="569" max="569" width="28.140625" customWidth="1"/>
    <col min="753" max="753" width="6.5703125" customWidth="1"/>
    <col min="754" max="754" width="5.85546875" customWidth="1"/>
    <col min="755" max="755" width="23.7109375" customWidth="1"/>
    <col min="756" max="768" width="0" hidden="1" customWidth="1"/>
    <col min="769" max="769" width="28.7109375" customWidth="1"/>
    <col min="770" max="770" width="32.85546875" customWidth="1"/>
    <col min="771" max="771" width="24.140625" customWidth="1"/>
    <col min="772" max="772" width="8.42578125" customWidth="1"/>
    <col min="773" max="773" width="8.28515625" customWidth="1"/>
    <col min="774" max="774" width="10.7109375" customWidth="1"/>
    <col min="775" max="775" width="11.28515625" customWidth="1"/>
    <col min="776" max="776" width="13.42578125" customWidth="1"/>
    <col min="777" max="777" width="14.85546875" customWidth="1"/>
    <col min="778" max="778" width="11.7109375" customWidth="1"/>
    <col min="779" max="779" width="11.140625" customWidth="1"/>
    <col min="780" max="780" width="11.5703125" customWidth="1"/>
    <col min="781" max="781" width="11.28515625" customWidth="1"/>
    <col min="782" max="782" width="12.5703125" customWidth="1"/>
    <col min="783" max="783" width="12.42578125" customWidth="1"/>
    <col min="784" max="784" width="14.140625" customWidth="1"/>
    <col min="785" max="785" width="14" customWidth="1"/>
    <col min="786" max="790" width="14.140625" customWidth="1"/>
    <col min="791" max="791" width="11.85546875" customWidth="1"/>
    <col min="792" max="792" width="13.140625" customWidth="1"/>
    <col min="793" max="793" width="13.5703125" customWidth="1"/>
    <col min="794" max="794" width="14.28515625" customWidth="1"/>
    <col min="795" max="795" width="12.140625" customWidth="1"/>
    <col min="796" max="796" width="11.85546875" customWidth="1"/>
    <col min="797" max="797" width="16" customWidth="1"/>
    <col min="798" max="798" width="9.7109375" customWidth="1"/>
    <col min="799" max="799" width="15.140625" customWidth="1"/>
    <col min="800" max="800" width="11.140625" customWidth="1"/>
    <col min="801" max="801" width="10.5703125" customWidth="1"/>
    <col min="802" max="802" width="9" customWidth="1"/>
    <col min="803" max="803" width="10.7109375" customWidth="1"/>
    <col min="804" max="804" width="33" customWidth="1"/>
    <col min="805" max="805" width="75.5703125" customWidth="1"/>
    <col min="806" max="806" width="8" customWidth="1"/>
    <col min="807" max="807" width="8.5703125" customWidth="1"/>
    <col min="808" max="808" width="17" customWidth="1"/>
    <col min="809" max="809" width="44.5703125" customWidth="1"/>
    <col min="810" max="810" width="43.28515625" customWidth="1"/>
    <col min="811" max="811" width="9" customWidth="1"/>
    <col min="812" max="812" width="14.7109375" customWidth="1"/>
    <col min="813" max="813" width="22.7109375" customWidth="1"/>
    <col min="814" max="814" width="19.42578125" customWidth="1"/>
    <col min="815" max="815" width="19" customWidth="1"/>
    <col min="816" max="816" width="11.85546875" customWidth="1"/>
    <col min="817" max="817" width="77.42578125" customWidth="1"/>
    <col min="818" max="818" width="13.7109375" customWidth="1"/>
    <col min="819" max="819" width="11.28515625" customWidth="1"/>
    <col min="820" max="821" width="9" customWidth="1"/>
    <col min="822" max="822" width="21.7109375" customWidth="1"/>
    <col min="823" max="823" width="22.42578125" customWidth="1"/>
    <col min="824" max="824" width="32" customWidth="1"/>
    <col min="825" max="825" width="28.140625" customWidth="1"/>
    <col min="1009" max="1009" width="6.5703125" customWidth="1"/>
    <col min="1010" max="1010" width="5.85546875" customWidth="1"/>
    <col min="1011" max="1011" width="23.7109375" customWidth="1"/>
    <col min="1012" max="1024" width="0" hidden="1" customWidth="1"/>
    <col min="1025" max="1025" width="28.7109375" customWidth="1"/>
    <col min="1026" max="1026" width="32.85546875" customWidth="1"/>
    <col min="1027" max="1027" width="24.140625" customWidth="1"/>
    <col min="1028" max="1028" width="8.42578125" customWidth="1"/>
    <col min="1029" max="1029" width="8.28515625" customWidth="1"/>
    <col min="1030" max="1030" width="10.7109375" customWidth="1"/>
    <col min="1031" max="1031" width="11.28515625" customWidth="1"/>
    <col min="1032" max="1032" width="13.42578125" customWidth="1"/>
    <col min="1033" max="1033" width="14.85546875" customWidth="1"/>
    <col min="1034" max="1034" width="11.7109375" customWidth="1"/>
    <col min="1035" max="1035" width="11.140625" customWidth="1"/>
    <col min="1036" max="1036" width="11.5703125" customWidth="1"/>
    <col min="1037" max="1037" width="11.28515625" customWidth="1"/>
    <col min="1038" max="1038" width="12.5703125" customWidth="1"/>
    <col min="1039" max="1039" width="12.42578125" customWidth="1"/>
    <col min="1040" max="1040" width="14.140625" customWidth="1"/>
    <col min="1041" max="1041" width="14" customWidth="1"/>
    <col min="1042" max="1046" width="14.140625" customWidth="1"/>
    <col min="1047" max="1047" width="11.85546875" customWidth="1"/>
    <col min="1048" max="1048" width="13.140625" customWidth="1"/>
    <col min="1049" max="1049" width="13.5703125" customWidth="1"/>
    <col min="1050" max="1050" width="14.28515625" customWidth="1"/>
    <col min="1051" max="1051" width="12.140625" customWidth="1"/>
    <col min="1052" max="1052" width="11.85546875" customWidth="1"/>
    <col min="1053" max="1053" width="16" customWidth="1"/>
    <col min="1054" max="1054" width="9.7109375" customWidth="1"/>
    <col min="1055" max="1055" width="15.140625" customWidth="1"/>
    <col min="1056" max="1056" width="11.140625" customWidth="1"/>
    <col min="1057" max="1057" width="10.5703125" customWidth="1"/>
    <col min="1058" max="1058" width="9" customWidth="1"/>
    <col min="1059" max="1059" width="10.7109375" customWidth="1"/>
    <col min="1060" max="1060" width="33" customWidth="1"/>
    <col min="1061" max="1061" width="75.5703125" customWidth="1"/>
    <col min="1062" max="1062" width="8" customWidth="1"/>
    <col min="1063" max="1063" width="8.5703125" customWidth="1"/>
    <col min="1064" max="1064" width="17" customWidth="1"/>
    <col min="1065" max="1065" width="44.5703125" customWidth="1"/>
    <col min="1066" max="1066" width="43.28515625" customWidth="1"/>
    <col min="1067" max="1067" width="9" customWidth="1"/>
    <col min="1068" max="1068" width="14.7109375" customWidth="1"/>
    <col min="1069" max="1069" width="22.7109375" customWidth="1"/>
    <col min="1070" max="1070" width="19.42578125" customWidth="1"/>
    <col min="1071" max="1071" width="19" customWidth="1"/>
    <col min="1072" max="1072" width="11.85546875" customWidth="1"/>
    <col min="1073" max="1073" width="77.42578125" customWidth="1"/>
    <col min="1074" max="1074" width="13.7109375" customWidth="1"/>
    <col min="1075" max="1075" width="11.28515625" customWidth="1"/>
    <col min="1076" max="1077" width="9" customWidth="1"/>
    <col min="1078" max="1078" width="21.7109375" customWidth="1"/>
    <col min="1079" max="1079" width="22.42578125" customWidth="1"/>
    <col min="1080" max="1080" width="32" customWidth="1"/>
    <col min="1081" max="1081" width="28.140625" customWidth="1"/>
    <col min="1265" max="1265" width="6.5703125" customWidth="1"/>
    <col min="1266" max="1266" width="5.85546875" customWidth="1"/>
    <col min="1267" max="1267" width="23.7109375" customWidth="1"/>
    <col min="1268" max="1280" width="0" hidden="1" customWidth="1"/>
    <col min="1281" max="1281" width="28.7109375" customWidth="1"/>
    <col min="1282" max="1282" width="32.85546875" customWidth="1"/>
    <col min="1283" max="1283" width="24.140625" customWidth="1"/>
    <col min="1284" max="1284" width="8.42578125" customWidth="1"/>
    <col min="1285" max="1285" width="8.28515625" customWidth="1"/>
    <col min="1286" max="1286" width="10.7109375" customWidth="1"/>
    <col min="1287" max="1287" width="11.28515625" customWidth="1"/>
    <col min="1288" max="1288" width="13.42578125" customWidth="1"/>
    <col min="1289" max="1289" width="14.85546875" customWidth="1"/>
    <col min="1290" max="1290" width="11.7109375" customWidth="1"/>
    <col min="1291" max="1291" width="11.140625" customWidth="1"/>
    <col min="1292" max="1292" width="11.5703125" customWidth="1"/>
    <col min="1293" max="1293" width="11.28515625" customWidth="1"/>
    <col min="1294" max="1294" width="12.5703125" customWidth="1"/>
    <col min="1295" max="1295" width="12.42578125" customWidth="1"/>
    <col min="1296" max="1296" width="14.140625" customWidth="1"/>
    <col min="1297" max="1297" width="14" customWidth="1"/>
    <col min="1298" max="1302" width="14.140625" customWidth="1"/>
    <col min="1303" max="1303" width="11.85546875" customWidth="1"/>
    <col min="1304" max="1304" width="13.140625" customWidth="1"/>
    <col min="1305" max="1305" width="13.5703125" customWidth="1"/>
    <col min="1306" max="1306" width="14.28515625" customWidth="1"/>
    <col min="1307" max="1307" width="12.140625" customWidth="1"/>
    <col min="1308" max="1308" width="11.85546875" customWidth="1"/>
    <col min="1309" max="1309" width="16" customWidth="1"/>
    <col min="1310" max="1310" width="9.7109375" customWidth="1"/>
    <col min="1311" max="1311" width="15.140625" customWidth="1"/>
    <col min="1312" max="1312" width="11.140625" customWidth="1"/>
    <col min="1313" max="1313" width="10.5703125" customWidth="1"/>
    <col min="1314" max="1314" width="9" customWidth="1"/>
    <col min="1315" max="1315" width="10.7109375" customWidth="1"/>
    <col min="1316" max="1316" width="33" customWidth="1"/>
    <col min="1317" max="1317" width="75.5703125" customWidth="1"/>
    <col min="1318" max="1318" width="8" customWidth="1"/>
    <col min="1319" max="1319" width="8.5703125" customWidth="1"/>
    <col min="1320" max="1320" width="17" customWidth="1"/>
    <col min="1321" max="1321" width="44.5703125" customWidth="1"/>
    <col min="1322" max="1322" width="43.28515625" customWidth="1"/>
    <col min="1323" max="1323" width="9" customWidth="1"/>
    <col min="1324" max="1324" width="14.7109375" customWidth="1"/>
    <col min="1325" max="1325" width="22.7109375" customWidth="1"/>
    <col min="1326" max="1326" width="19.42578125" customWidth="1"/>
    <col min="1327" max="1327" width="19" customWidth="1"/>
    <col min="1328" max="1328" width="11.85546875" customWidth="1"/>
    <col min="1329" max="1329" width="77.42578125" customWidth="1"/>
    <col min="1330" max="1330" width="13.7109375" customWidth="1"/>
    <col min="1331" max="1331" width="11.28515625" customWidth="1"/>
    <col min="1332" max="1333" width="9" customWidth="1"/>
    <col min="1334" max="1334" width="21.7109375" customWidth="1"/>
    <col min="1335" max="1335" width="22.42578125" customWidth="1"/>
    <col min="1336" max="1336" width="32" customWidth="1"/>
    <col min="1337" max="1337" width="28.140625" customWidth="1"/>
    <col min="1521" max="1521" width="6.5703125" customWidth="1"/>
    <col min="1522" max="1522" width="5.85546875" customWidth="1"/>
    <col min="1523" max="1523" width="23.7109375" customWidth="1"/>
    <col min="1524" max="1536" width="0" hidden="1" customWidth="1"/>
    <col min="1537" max="1537" width="28.7109375" customWidth="1"/>
    <col min="1538" max="1538" width="32.85546875" customWidth="1"/>
    <col min="1539" max="1539" width="24.140625" customWidth="1"/>
    <col min="1540" max="1540" width="8.42578125" customWidth="1"/>
    <col min="1541" max="1541" width="8.28515625" customWidth="1"/>
    <col min="1542" max="1542" width="10.7109375" customWidth="1"/>
    <col min="1543" max="1543" width="11.28515625" customWidth="1"/>
    <col min="1544" max="1544" width="13.42578125" customWidth="1"/>
    <col min="1545" max="1545" width="14.85546875" customWidth="1"/>
    <col min="1546" max="1546" width="11.7109375" customWidth="1"/>
    <col min="1547" max="1547" width="11.140625" customWidth="1"/>
    <col min="1548" max="1548" width="11.5703125" customWidth="1"/>
    <col min="1549" max="1549" width="11.28515625" customWidth="1"/>
    <col min="1550" max="1550" width="12.5703125" customWidth="1"/>
    <col min="1551" max="1551" width="12.42578125" customWidth="1"/>
    <col min="1552" max="1552" width="14.140625" customWidth="1"/>
    <col min="1553" max="1553" width="14" customWidth="1"/>
    <col min="1554" max="1558" width="14.140625" customWidth="1"/>
    <col min="1559" max="1559" width="11.85546875" customWidth="1"/>
    <col min="1560" max="1560" width="13.140625" customWidth="1"/>
    <col min="1561" max="1561" width="13.5703125" customWidth="1"/>
    <col min="1562" max="1562" width="14.28515625" customWidth="1"/>
    <col min="1563" max="1563" width="12.140625" customWidth="1"/>
    <col min="1564" max="1564" width="11.85546875" customWidth="1"/>
    <col min="1565" max="1565" width="16" customWidth="1"/>
    <col min="1566" max="1566" width="9.7109375" customWidth="1"/>
    <col min="1567" max="1567" width="15.140625" customWidth="1"/>
    <col min="1568" max="1568" width="11.140625" customWidth="1"/>
    <col min="1569" max="1569" width="10.5703125" customWidth="1"/>
    <col min="1570" max="1570" width="9" customWidth="1"/>
    <col min="1571" max="1571" width="10.7109375" customWidth="1"/>
    <col min="1572" max="1572" width="33" customWidth="1"/>
    <col min="1573" max="1573" width="75.5703125" customWidth="1"/>
    <col min="1574" max="1574" width="8" customWidth="1"/>
    <col min="1575" max="1575" width="8.5703125" customWidth="1"/>
    <col min="1576" max="1576" width="17" customWidth="1"/>
    <col min="1577" max="1577" width="44.5703125" customWidth="1"/>
    <col min="1578" max="1578" width="43.28515625" customWidth="1"/>
    <col min="1579" max="1579" width="9" customWidth="1"/>
    <col min="1580" max="1580" width="14.7109375" customWidth="1"/>
    <col min="1581" max="1581" width="22.7109375" customWidth="1"/>
    <col min="1582" max="1582" width="19.42578125" customWidth="1"/>
    <col min="1583" max="1583" width="19" customWidth="1"/>
    <col min="1584" max="1584" width="11.85546875" customWidth="1"/>
    <col min="1585" max="1585" width="77.42578125" customWidth="1"/>
    <col min="1586" max="1586" width="13.7109375" customWidth="1"/>
    <col min="1587" max="1587" width="11.28515625" customWidth="1"/>
    <col min="1588" max="1589" width="9" customWidth="1"/>
    <col min="1590" max="1590" width="21.7109375" customWidth="1"/>
    <col min="1591" max="1591" width="22.42578125" customWidth="1"/>
    <col min="1592" max="1592" width="32" customWidth="1"/>
    <col min="1593" max="1593" width="28.140625" customWidth="1"/>
    <col min="1777" max="1777" width="6.5703125" customWidth="1"/>
    <col min="1778" max="1778" width="5.85546875" customWidth="1"/>
    <col min="1779" max="1779" width="23.7109375" customWidth="1"/>
    <col min="1780" max="1792" width="0" hidden="1" customWidth="1"/>
    <col min="1793" max="1793" width="28.7109375" customWidth="1"/>
    <col min="1794" max="1794" width="32.85546875" customWidth="1"/>
    <col min="1795" max="1795" width="24.140625" customWidth="1"/>
    <col min="1796" max="1796" width="8.42578125" customWidth="1"/>
    <col min="1797" max="1797" width="8.28515625" customWidth="1"/>
    <col min="1798" max="1798" width="10.7109375" customWidth="1"/>
    <col min="1799" max="1799" width="11.28515625" customWidth="1"/>
    <col min="1800" max="1800" width="13.42578125" customWidth="1"/>
    <col min="1801" max="1801" width="14.85546875" customWidth="1"/>
    <col min="1802" max="1802" width="11.7109375" customWidth="1"/>
    <col min="1803" max="1803" width="11.140625" customWidth="1"/>
    <col min="1804" max="1804" width="11.5703125" customWidth="1"/>
    <col min="1805" max="1805" width="11.28515625" customWidth="1"/>
    <col min="1806" max="1806" width="12.5703125" customWidth="1"/>
    <col min="1807" max="1807" width="12.42578125" customWidth="1"/>
    <col min="1808" max="1808" width="14.140625" customWidth="1"/>
    <col min="1809" max="1809" width="14" customWidth="1"/>
    <col min="1810" max="1814" width="14.140625" customWidth="1"/>
    <col min="1815" max="1815" width="11.85546875" customWidth="1"/>
    <col min="1816" max="1816" width="13.140625" customWidth="1"/>
    <col min="1817" max="1817" width="13.5703125" customWidth="1"/>
    <col min="1818" max="1818" width="14.28515625" customWidth="1"/>
    <col min="1819" max="1819" width="12.140625" customWidth="1"/>
    <col min="1820" max="1820" width="11.85546875" customWidth="1"/>
    <col min="1821" max="1821" width="16" customWidth="1"/>
    <col min="1822" max="1822" width="9.7109375" customWidth="1"/>
    <col min="1823" max="1823" width="15.140625" customWidth="1"/>
    <col min="1824" max="1824" width="11.140625" customWidth="1"/>
    <col min="1825" max="1825" width="10.5703125" customWidth="1"/>
    <col min="1826" max="1826" width="9" customWidth="1"/>
    <col min="1827" max="1827" width="10.7109375" customWidth="1"/>
    <col min="1828" max="1828" width="33" customWidth="1"/>
    <col min="1829" max="1829" width="75.5703125" customWidth="1"/>
    <col min="1830" max="1830" width="8" customWidth="1"/>
    <col min="1831" max="1831" width="8.5703125" customWidth="1"/>
    <col min="1832" max="1832" width="17" customWidth="1"/>
    <col min="1833" max="1833" width="44.5703125" customWidth="1"/>
    <col min="1834" max="1834" width="43.28515625" customWidth="1"/>
    <col min="1835" max="1835" width="9" customWidth="1"/>
    <col min="1836" max="1836" width="14.7109375" customWidth="1"/>
    <col min="1837" max="1837" width="22.7109375" customWidth="1"/>
    <col min="1838" max="1838" width="19.42578125" customWidth="1"/>
    <col min="1839" max="1839" width="19" customWidth="1"/>
    <col min="1840" max="1840" width="11.85546875" customWidth="1"/>
    <col min="1841" max="1841" width="77.42578125" customWidth="1"/>
    <col min="1842" max="1842" width="13.7109375" customWidth="1"/>
    <col min="1843" max="1843" width="11.28515625" customWidth="1"/>
    <col min="1844" max="1845" width="9" customWidth="1"/>
    <col min="1846" max="1846" width="21.7109375" customWidth="1"/>
    <col min="1847" max="1847" width="22.42578125" customWidth="1"/>
    <col min="1848" max="1848" width="32" customWidth="1"/>
    <col min="1849" max="1849" width="28.140625" customWidth="1"/>
    <col min="2033" max="2033" width="6.5703125" customWidth="1"/>
    <col min="2034" max="2034" width="5.85546875" customWidth="1"/>
    <col min="2035" max="2035" width="23.7109375" customWidth="1"/>
    <col min="2036" max="2048" width="0" hidden="1" customWidth="1"/>
    <col min="2049" max="2049" width="28.7109375" customWidth="1"/>
    <col min="2050" max="2050" width="32.85546875" customWidth="1"/>
    <col min="2051" max="2051" width="24.140625" customWidth="1"/>
    <col min="2052" max="2052" width="8.42578125" customWidth="1"/>
    <col min="2053" max="2053" width="8.28515625" customWidth="1"/>
    <col min="2054" max="2054" width="10.7109375" customWidth="1"/>
    <col min="2055" max="2055" width="11.28515625" customWidth="1"/>
    <col min="2056" max="2056" width="13.42578125" customWidth="1"/>
    <col min="2057" max="2057" width="14.85546875" customWidth="1"/>
    <col min="2058" max="2058" width="11.7109375" customWidth="1"/>
    <col min="2059" max="2059" width="11.140625" customWidth="1"/>
    <col min="2060" max="2060" width="11.5703125" customWidth="1"/>
    <col min="2061" max="2061" width="11.28515625" customWidth="1"/>
    <col min="2062" max="2062" width="12.5703125" customWidth="1"/>
    <col min="2063" max="2063" width="12.42578125" customWidth="1"/>
    <col min="2064" max="2064" width="14.140625" customWidth="1"/>
    <col min="2065" max="2065" width="14" customWidth="1"/>
    <col min="2066" max="2070" width="14.140625" customWidth="1"/>
    <col min="2071" max="2071" width="11.85546875" customWidth="1"/>
    <col min="2072" max="2072" width="13.140625" customWidth="1"/>
    <col min="2073" max="2073" width="13.5703125" customWidth="1"/>
    <col min="2074" max="2074" width="14.28515625" customWidth="1"/>
    <col min="2075" max="2075" width="12.140625" customWidth="1"/>
    <col min="2076" max="2076" width="11.85546875" customWidth="1"/>
    <col min="2077" max="2077" width="16" customWidth="1"/>
    <col min="2078" max="2078" width="9.7109375" customWidth="1"/>
    <col min="2079" max="2079" width="15.140625" customWidth="1"/>
    <col min="2080" max="2080" width="11.140625" customWidth="1"/>
    <col min="2081" max="2081" width="10.5703125" customWidth="1"/>
    <col min="2082" max="2082" width="9" customWidth="1"/>
    <col min="2083" max="2083" width="10.7109375" customWidth="1"/>
    <col min="2084" max="2084" width="33" customWidth="1"/>
    <col min="2085" max="2085" width="75.5703125" customWidth="1"/>
    <col min="2086" max="2086" width="8" customWidth="1"/>
    <col min="2087" max="2087" width="8.5703125" customWidth="1"/>
    <col min="2088" max="2088" width="17" customWidth="1"/>
    <col min="2089" max="2089" width="44.5703125" customWidth="1"/>
    <col min="2090" max="2090" width="43.28515625" customWidth="1"/>
    <col min="2091" max="2091" width="9" customWidth="1"/>
    <col min="2092" max="2092" width="14.7109375" customWidth="1"/>
    <col min="2093" max="2093" width="22.7109375" customWidth="1"/>
    <col min="2094" max="2094" width="19.42578125" customWidth="1"/>
    <col min="2095" max="2095" width="19" customWidth="1"/>
    <col min="2096" max="2096" width="11.85546875" customWidth="1"/>
    <col min="2097" max="2097" width="77.42578125" customWidth="1"/>
    <col min="2098" max="2098" width="13.7109375" customWidth="1"/>
    <col min="2099" max="2099" width="11.28515625" customWidth="1"/>
    <col min="2100" max="2101" width="9" customWidth="1"/>
    <col min="2102" max="2102" width="21.7109375" customWidth="1"/>
    <col min="2103" max="2103" width="22.42578125" customWidth="1"/>
    <col min="2104" max="2104" width="32" customWidth="1"/>
    <col min="2105" max="2105" width="28.140625" customWidth="1"/>
    <col min="2289" max="2289" width="6.5703125" customWidth="1"/>
    <col min="2290" max="2290" width="5.85546875" customWidth="1"/>
    <col min="2291" max="2291" width="23.7109375" customWidth="1"/>
    <col min="2292" max="2304" width="0" hidden="1" customWidth="1"/>
    <col min="2305" max="2305" width="28.7109375" customWidth="1"/>
    <col min="2306" max="2306" width="32.85546875" customWidth="1"/>
    <col min="2307" max="2307" width="24.140625" customWidth="1"/>
    <col min="2308" max="2308" width="8.42578125" customWidth="1"/>
    <col min="2309" max="2309" width="8.28515625" customWidth="1"/>
    <col min="2310" max="2310" width="10.7109375" customWidth="1"/>
    <col min="2311" max="2311" width="11.28515625" customWidth="1"/>
    <col min="2312" max="2312" width="13.42578125" customWidth="1"/>
    <col min="2313" max="2313" width="14.85546875" customWidth="1"/>
    <col min="2314" max="2314" width="11.7109375" customWidth="1"/>
    <col min="2315" max="2315" width="11.140625" customWidth="1"/>
    <col min="2316" max="2316" width="11.5703125" customWidth="1"/>
    <col min="2317" max="2317" width="11.28515625" customWidth="1"/>
    <col min="2318" max="2318" width="12.5703125" customWidth="1"/>
    <col min="2319" max="2319" width="12.42578125" customWidth="1"/>
    <col min="2320" max="2320" width="14.140625" customWidth="1"/>
    <col min="2321" max="2321" width="14" customWidth="1"/>
    <col min="2322" max="2326" width="14.140625" customWidth="1"/>
    <col min="2327" max="2327" width="11.85546875" customWidth="1"/>
    <col min="2328" max="2328" width="13.140625" customWidth="1"/>
    <col min="2329" max="2329" width="13.5703125" customWidth="1"/>
    <col min="2330" max="2330" width="14.28515625" customWidth="1"/>
    <col min="2331" max="2331" width="12.140625" customWidth="1"/>
    <col min="2332" max="2332" width="11.85546875" customWidth="1"/>
    <col min="2333" max="2333" width="16" customWidth="1"/>
    <col min="2334" max="2334" width="9.7109375" customWidth="1"/>
    <col min="2335" max="2335" width="15.140625" customWidth="1"/>
    <col min="2336" max="2336" width="11.140625" customWidth="1"/>
    <col min="2337" max="2337" width="10.5703125" customWidth="1"/>
    <col min="2338" max="2338" width="9" customWidth="1"/>
    <col min="2339" max="2339" width="10.7109375" customWidth="1"/>
    <col min="2340" max="2340" width="33" customWidth="1"/>
    <col min="2341" max="2341" width="75.5703125" customWidth="1"/>
    <col min="2342" max="2342" width="8" customWidth="1"/>
    <col min="2343" max="2343" width="8.5703125" customWidth="1"/>
    <col min="2344" max="2344" width="17" customWidth="1"/>
    <col min="2345" max="2345" width="44.5703125" customWidth="1"/>
    <col min="2346" max="2346" width="43.28515625" customWidth="1"/>
    <col min="2347" max="2347" width="9" customWidth="1"/>
    <col min="2348" max="2348" width="14.7109375" customWidth="1"/>
    <col min="2349" max="2349" width="22.7109375" customWidth="1"/>
    <col min="2350" max="2350" width="19.42578125" customWidth="1"/>
    <col min="2351" max="2351" width="19" customWidth="1"/>
    <col min="2352" max="2352" width="11.85546875" customWidth="1"/>
    <col min="2353" max="2353" width="77.42578125" customWidth="1"/>
    <col min="2354" max="2354" width="13.7109375" customWidth="1"/>
    <col min="2355" max="2355" width="11.28515625" customWidth="1"/>
    <col min="2356" max="2357" width="9" customWidth="1"/>
    <col min="2358" max="2358" width="21.7109375" customWidth="1"/>
    <col min="2359" max="2359" width="22.42578125" customWidth="1"/>
    <col min="2360" max="2360" width="32" customWidth="1"/>
    <col min="2361" max="2361" width="28.140625" customWidth="1"/>
    <col min="2545" max="2545" width="6.5703125" customWidth="1"/>
    <col min="2546" max="2546" width="5.85546875" customWidth="1"/>
    <col min="2547" max="2547" width="23.7109375" customWidth="1"/>
    <col min="2548" max="2560" width="0" hidden="1" customWidth="1"/>
    <col min="2561" max="2561" width="28.7109375" customWidth="1"/>
    <col min="2562" max="2562" width="32.85546875" customWidth="1"/>
    <col min="2563" max="2563" width="24.140625" customWidth="1"/>
    <col min="2564" max="2564" width="8.42578125" customWidth="1"/>
    <col min="2565" max="2565" width="8.28515625" customWidth="1"/>
    <col min="2566" max="2566" width="10.7109375" customWidth="1"/>
    <col min="2567" max="2567" width="11.28515625" customWidth="1"/>
    <col min="2568" max="2568" width="13.42578125" customWidth="1"/>
    <col min="2569" max="2569" width="14.85546875" customWidth="1"/>
    <col min="2570" max="2570" width="11.7109375" customWidth="1"/>
    <col min="2571" max="2571" width="11.140625" customWidth="1"/>
    <col min="2572" max="2572" width="11.5703125" customWidth="1"/>
    <col min="2573" max="2573" width="11.28515625" customWidth="1"/>
    <col min="2574" max="2574" width="12.5703125" customWidth="1"/>
    <col min="2575" max="2575" width="12.42578125" customWidth="1"/>
    <col min="2576" max="2576" width="14.140625" customWidth="1"/>
    <col min="2577" max="2577" width="14" customWidth="1"/>
    <col min="2578" max="2582" width="14.140625" customWidth="1"/>
    <col min="2583" max="2583" width="11.85546875" customWidth="1"/>
    <col min="2584" max="2584" width="13.140625" customWidth="1"/>
    <col min="2585" max="2585" width="13.5703125" customWidth="1"/>
    <col min="2586" max="2586" width="14.28515625" customWidth="1"/>
    <col min="2587" max="2587" width="12.140625" customWidth="1"/>
    <col min="2588" max="2588" width="11.85546875" customWidth="1"/>
    <col min="2589" max="2589" width="16" customWidth="1"/>
    <col min="2590" max="2590" width="9.7109375" customWidth="1"/>
    <col min="2591" max="2591" width="15.140625" customWidth="1"/>
    <col min="2592" max="2592" width="11.140625" customWidth="1"/>
    <col min="2593" max="2593" width="10.5703125" customWidth="1"/>
    <col min="2594" max="2594" width="9" customWidth="1"/>
    <col min="2595" max="2595" width="10.7109375" customWidth="1"/>
    <col min="2596" max="2596" width="33" customWidth="1"/>
    <col min="2597" max="2597" width="75.5703125" customWidth="1"/>
    <col min="2598" max="2598" width="8" customWidth="1"/>
    <col min="2599" max="2599" width="8.5703125" customWidth="1"/>
    <col min="2600" max="2600" width="17" customWidth="1"/>
    <col min="2601" max="2601" width="44.5703125" customWidth="1"/>
    <col min="2602" max="2602" width="43.28515625" customWidth="1"/>
    <col min="2603" max="2603" width="9" customWidth="1"/>
    <col min="2604" max="2604" width="14.7109375" customWidth="1"/>
    <col min="2605" max="2605" width="22.7109375" customWidth="1"/>
    <col min="2606" max="2606" width="19.42578125" customWidth="1"/>
    <col min="2607" max="2607" width="19" customWidth="1"/>
    <col min="2608" max="2608" width="11.85546875" customWidth="1"/>
    <col min="2609" max="2609" width="77.42578125" customWidth="1"/>
    <col min="2610" max="2610" width="13.7109375" customWidth="1"/>
    <col min="2611" max="2611" width="11.28515625" customWidth="1"/>
    <col min="2612" max="2613" width="9" customWidth="1"/>
    <col min="2614" max="2614" width="21.7109375" customWidth="1"/>
    <col min="2615" max="2615" width="22.42578125" customWidth="1"/>
    <col min="2616" max="2616" width="32" customWidth="1"/>
    <col min="2617" max="2617" width="28.140625" customWidth="1"/>
    <col min="2801" max="2801" width="6.5703125" customWidth="1"/>
    <col min="2802" max="2802" width="5.85546875" customWidth="1"/>
    <col min="2803" max="2803" width="23.7109375" customWidth="1"/>
    <col min="2804" max="2816" width="0" hidden="1" customWidth="1"/>
    <col min="2817" max="2817" width="28.7109375" customWidth="1"/>
    <col min="2818" max="2818" width="32.85546875" customWidth="1"/>
    <col min="2819" max="2819" width="24.140625" customWidth="1"/>
    <col min="2820" max="2820" width="8.42578125" customWidth="1"/>
    <col min="2821" max="2821" width="8.28515625" customWidth="1"/>
    <col min="2822" max="2822" width="10.7109375" customWidth="1"/>
    <col min="2823" max="2823" width="11.28515625" customWidth="1"/>
    <col min="2824" max="2824" width="13.42578125" customWidth="1"/>
    <col min="2825" max="2825" width="14.85546875" customWidth="1"/>
    <col min="2826" max="2826" width="11.7109375" customWidth="1"/>
    <col min="2827" max="2827" width="11.140625" customWidth="1"/>
    <col min="2828" max="2828" width="11.5703125" customWidth="1"/>
    <col min="2829" max="2829" width="11.28515625" customWidth="1"/>
    <col min="2830" max="2830" width="12.5703125" customWidth="1"/>
    <col min="2831" max="2831" width="12.42578125" customWidth="1"/>
    <col min="2832" max="2832" width="14.140625" customWidth="1"/>
    <col min="2833" max="2833" width="14" customWidth="1"/>
    <col min="2834" max="2838" width="14.140625" customWidth="1"/>
    <col min="2839" max="2839" width="11.85546875" customWidth="1"/>
    <col min="2840" max="2840" width="13.140625" customWidth="1"/>
    <col min="2841" max="2841" width="13.5703125" customWidth="1"/>
    <col min="2842" max="2842" width="14.28515625" customWidth="1"/>
    <col min="2843" max="2843" width="12.140625" customWidth="1"/>
    <col min="2844" max="2844" width="11.85546875" customWidth="1"/>
    <col min="2845" max="2845" width="16" customWidth="1"/>
    <col min="2846" max="2846" width="9.7109375" customWidth="1"/>
    <col min="2847" max="2847" width="15.140625" customWidth="1"/>
    <col min="2848" max="2848" width="11.140625" customWidth="1"/>
    <col min="2849" max="2849" width="10.5703125" customWidth="1"/>
    <col min="2850" max="2850" width="9" customWidth="1"/>
    <col min="2851" max="2851" width="10.7109375" customWidth="1"/>
    <col min="2852" max="2852" width="33" customWidth="1"/>
    <col min="2853" max="2853" width="75.5703125" customWidth="1"/>
    <col min="2854" max="2854" width="8" customWidth="1"/>
    <col min="2855" max="2855" width="8.5703125" customWidth="1"/>
    <col min="2856" max="2856" width="17" customWidth="1"/>
    <col min="2857" max="2857" width="44.5703125" customWidth="1"/>
    <col min="2858" max="2858" width="43.28515625" customWidth="1"/>
    <col min="2859" max="2859" width="9" customWidth="1"/>
    <col min="2860" max="2860" width="14.7109375" customWidth="1"/>
    <col min="2861" max="2861" width="22.7109375" customWidth="1"/>
    <col min="2862" max="2862" width="19.42578125" customWidth="1"/>
    <col min="2863" max="2863" width="19" customWidth="1"/>
    <col min="2864" max="2864" width="11.85546875" customWidth="1"/>
    <col min="2865" max="2865" width="77.42578125" customWidth="1"/>
    <col min="2866" max="2866" width="13.7109375" customWidth="1"/>
    <col min="2867" max="2867" width="11.28515625" customWidth="1"/>
    <col min="2868" max="2869" width="9" customWidth="1"/>
    <col min="2870" max="2870" width="21.7109375" customWidth="1"/>
    <col min="2871" max="2871" width="22.42578125" customWidth="1"/>
    <col min="2872" max="2872" width="32" customWidth="1"/>
    <col min="2873" max="2873" width="28.140625" customWidth="1"/>
    <col min="3057" max="3057" width="6.5703125" customWidth="1"/>
    <col min="3058" max="3058" width="5.85546875" customWidth="1"/>
    <col min="3059" max="3059" width="23.7109375" customWidth="1"/>
    <col min="3060" max="3072" width="0" hidden="1" customWidth="1"/>
    <col min="3073" max="3073" width="28.7109375" customWidth="1"/>
    <col min="3074" max="3074" width="32.85546875" customWidth="1"/>
    <col min="3075" max="3075" width="24.140625" customWidth="1"/>
    <col min="3076" max="3076" width="8.42578125" customWidth="1"/>
    <col min="3077" max="3077" width="8.28515625" customWidth="1"/>
    <col min="3078" max="3078" width="10.7109375" customWidth="1"/>
    <col min="3079" max="3079" width="11.28515625" customWidth="1"/>
    <col min="3080" max="3080" width="13.42578125" customWidth="1"/>
    <col min="3081" max="3081" width="14.85546875" customWidth="1"/>
    <col min="3082" max="3082" width="11.7109375" customWidth="1"/>
    <col min="3083" max="3083" width="11.140625" customWidth="1"/>
    <col min="3084" max="3084" width="11.5703125" customWidth="1"/>
    <col min="3085" max="3085" width="11.28515625" customWidth="1"/>
    <col min="3086" max="3086" width="12.5703125" customWidth="1"/>
    <col min="3087" max="3087" width="12.42578125" customWidth="1"/>
    <col min="3088" max="3088" width="14.140625" customWidth="1"/>
    <col min="3089" max="3089" width="14" customWidth="1"/>
    <col min="3090" max="3094" width="14.140625" customWidth="1"/>
    <col min="3095" max="3095" width="11.85546875" customWidth="1"/>
    <col min="3096" max="3096" width="13.140625" customWidth="1"/>
    <col min="3097" max="3097" width="13.5703125" customWidth="1"/>
    <col min="3098" max="3098" width="14.28515625" customWidth="1"/>
    <col min="3099" max="3099" width="12.140625" customWidth="1"/>
    <col min="3100" max="3100" width="11.85546875" customWidth="1"/>
    <col min="3101" max="3101" width="16" customWidth="1"/>
    <col min="3102" max="3102" width="9.7109375" customWidth="1"/>
    <col min="3103" max="3103" width="15.140625" customWidth="1"/>
    <col min="3104" max="3104" width="11.140625" customWidth="1"/>
    <col min="3105" max="3105" width="10.5703125" customWidth="1"/>
    <col min="3106" max="3106" width="9" customWidth="1"/>
    <col min="3107" max="3107" width="10.7109375" customWidth="1"/>
    <col min="3108" max="3108" width="33" customWidth="1"/>
    <col min="3109" max="3109" width="75.5703125" customWidth="1"/>
    <col min="3110" max="3110" width="8" customWidth="1"/>
    <col min="3111" max="3111" width="8.5703125" customWidth="1"/>
    <col min="3112" max="3112" width="17" customWidth="1"/>
    <col min="3113" max="3113" width="44.5703125" customWidth="1"/>
    <col min="3114" max="3114" width="43.28515625" customWidth="1"/>
    <col min="3115" max="3115" width="9" customWidth="1"/>
    <col min="3116" max="3116" width="14.7109375" customWidth="1"/>
    <col min="3117" max="3117" width="22.7109375" customWidth="1"/>
    <col min="3118" max="3118" width="19.42578125" customWidth="1"/>
    <col min="3119" max="3119" width="19" customWidth="1"/>
    <col min="3120" max="3120" width="11.85546875" customWidth="1"/>
    <col min="3121" max="3121" width="77.42578125" customWidth="1"/>
    <col min="3122" max="3122" width="13.7109375" customWidth="1"/>
    <col min="3123" max="3123" width="11.28515625" customWidth="1"/>
    <col min="3124" max="3125" width="9" customWidth="1"/>
    <col min="3126" max="3126" width="21.7109375" customWidth="1"/>
    <col min="3127" max="3127" width="22.42578125" customWidth="1"/>
    <col min="3128" max="3128" width="32" customWidth="1"/>
    <col min="3129" max="3129" width="28.140625" customWidth="1"/>
    <col min="3313" max="3313" width="6.5703125" customWidth="1"/>
    <col min="3314" max="3314" width="5.85546875" customWidth="1"/>
    <col min="3315" max="3315" width="23.7109375" customWidth="1"/>
    <col min="3316" max="3328" width="0" hidden="1" customWidth="1"/>
    <col min="3329" max="3329" width="28.7109375" customWidth="1"/>
    <col min="3330" max="3330" width="32.85546875" customWidth="1"/>
    <col min="3331" max="3331" width="24.140625" customWidth="1"/>
    <col min="3332" max="3332" width="8.42578125" customWidth="1"/>
    <col min="3333" max="3333" width="8.28515625" customWidth="1"/>
    <col min="3334" max="3334" width="10.7109375" customWidth="1"/>
    <col min="3335" max="3335" width="11.28515625" customWidth="1"/>
    <col min="3336" max="3336" width="13.42578125" customWidth="1"/>
    <col min="3337" max="3337" width="14.85546875" customWidth="1"/>
    <col min="3338" max="3338" width="11.7109375" customWidth="1"/>
    <col min="3339" max="3339" width="11.140625" customWidth="1"/>
    <col min="3340" max="3340" width="11.5703125" customWidth="1"/>
    <col min="3341" max="3341" width="11.28515625" customWidth="1"/>
    <col min="3342" max="3342" width="12.5703125" customWidth="1"/>
    <col min="3343" max="3343" width="12.42578125" customWidth="1"/>
    <col min="3344" max="3344" width="14.140625" customWidth="1"/>
    <col min="3345" max="3345" width="14" customWidth="1"/>
    <col min="3346" max="3350" width="14.140625" customWidth="1"/>
    <col min="3351" max="3351" width="11.85546875" customWidth="1"/>
    <col min="3352" max="3352" width="13.140625" customWidth="1"/>
    <col min="3353" max="3353" width="13.5703125" customWidth="1"/>
    <col min="3354" max="3354" width="14.28515625" customWidth="1"/>
    <col min="3355" max="3355" width="12.140625" customWidth="1"/>
    <col min="3356" max="3356" width="11.85546875" customWidth="1"/>
    <col min="3357" max="3357" width="16" customWidth="1"/>
    <col min="3358" max="3358" width="9.7109375" customWidth="1"/>
    <col min="3359" max="3359" width="15.140625" customWidth="1"/>
    <col min="3360" max="3360" width="11.140625" customWidth="1"/>
    <col min="3361" max="3361" width="10.5703125" customWidth="1"/>
    <col min="3362" max="3362" width="9" customWidth="1"/>
    <col min="3363" max="3363" width="10.7109375" customWidth="1"/>
    <col min="3364" max="3364" width="33" customWidth="1"/>
    <col min="3365" max="3365" width="75.5703125" customWidth="1"/>
    <col min="3366" max="3366" width="8" customWidth="1"/>
    <col min="3367" max="3367" width="8.5703125" customWidth="1"/>
    <col min="3368" max="3368" width="17" customWidth="1"/>
    <col min="3369" max="3369" width="44.5703125" customWidth="1"/>
    <col min="3370" max="3370" width="43.28515625" customWidth="1"/>
    <col min="3371" max="3371" width="9" customWidth="1"/>
    <col min="3372" max="3372" width="14.7109375" customWidth="1"/>
    <col min="3373" max="3373" width="22.7109375" customWidth="1"/>
    <col min="3374" max="3374" width="19.42578125" customWidth="1"/>
    <col min="3375" max="3375" width="19" customWidth="1"/>
    <col min="3376" max="3376" width="11.85546875" customWidth="1"/>
    <col min="3377" max="3377" width="77.42578125" customWidth="1"/>
    <col min="3378" max="3378" width="13.7109375" customWidth="1"/>
    <col min="3379" max="3379" width="11.28515625" customWidth="1"/>
    <col min="3380" max="3381" width="9" customWidth="1"/>
    <col min="3382" max="3382" width="21.7109375" customWidth="1"/>
    <col min="3383" max="3383" width="22.42578125" customWidth="1"/>
    <col min="3384" max="3384" width="32" customWidth="1"/>
    <col min="3385" max="3385" width="28.140625" customWidth="1"/>
    <col min="3569" max="3569" width="6.5703125" customWidth="1"/>
    <col min="3570" max="3570" width="5.85546875" customWidth="1"/>
    <col min="3571" max="3571" width="23.7109375" customWidth="1"/>
    <col min="3572" max="3584" width="0" hidden="1" customWidth="1"/>
    <col min="3585" max="3585" width="28.7109375" customWidth="1"/>
    <col min="3586" max="3586" width="32.85546875" customWidth="1"/>
    <col min="3587" max="3587" width="24.140625" customWidth="1"/>
    <col min="3588" max="3588" width="8.42578125" customWidth="1"/>
    <col min="3589" max="3589" width="8.28515625" customWidth="1"/>
    <col min="3590" max="3590" width="10.7109375" customWidth="1"/>
    <col min="3591" max="3591" width="11.28515625" customWidth="1"/>
    <col min="3592" max="3592" width="13.42578125" customWidth="1"/>
    <col min="3593" max="3593" width="14.85546875" customWidth="1"/>
    <col min="3594" max="3594" width="11.7109375" customWidth="1"/>
    <col min="3595" max="3595" width="11.140625" customWidth="1"/>
    <col min="3596" max="3596" width="11.5703125" customWidth="1"/>
    <col min="3597" max="3597" width="11.28515625" customWidth="1"/>
    <col min="3598" max="3598" width="12.5703125" customWidth="1"/>
    <col min="3599" max="3599" width="12.42578125" customWidth="1"/>
    <col min="3600" max="3600" width="14.140625" customWidth="1"/>
    <col min="3601" max="3601" width="14" customWidth="1"/>
    <col min="3602" max="3606" width="14.140625" customWidth="1"/>
    <col min="3607" max="3607" width="11.85546875" customWidth="1"/>
    <col min="3608" max="3608" width="13.140625" customWidth="1"/>
    <col min="3609" max="3609" width="13.5703125" customWidth="1"/>
    <col min="3610" max="3610" width="14.28515625" customWidth="1"/>
    <col min="3611" max="3611" width="12.140625" customWidth="1"/>
    <col min="3612" max="3612" width="11.85546875" customWidth="1"/>
    <col min="3613" max="3613" width="16" customWidth="1"/>
    <col min="3614" max="3614" width="9.7109375" customWidth="1"/>
    <col min="3615" max="3615" width="15.140625" customWidth="1"/>
    <col min="3616" max="3616" width="11.140625" customWidth="1"/>
    <col min="3617" max="3617" width="10.5703125" customWidth="1"/>
    <col min="3618" max="3618" width="9" customWidth="1"/>
    <col min="3619" max="3619" width="10.7109375" customWidth="1"/>
    <col min="3620" max="3620" width="33" customWidth="1"/>
    <col min="3621" max="3621" width="75.5703125" customWidth="1"/>
    <col min="3622" max="3622" width="8" customWidth="1"/>
    <col min="3623" max="3623" width="8.5703125" customWidth="1"/>
    <col min="3624" max="3624" width="17" customWidth="1"/>
    <col min="3625" max="3625" width="44.5703125" customWidth="1"/>
    <col min="3626" max="3626" width="43.28515625" customWidth="1"/>
    <col min="3627" max="3627" width="9" customWidth="1"/>
    <col min="3628" max="3628" width="14.7109375" customWidth="1"/>
    <col min="3629" max="3629" width="22.7109375" customWidth="1"/>
    <col min="3630" max="3630" width="19.42578125" customWidth="1"/>
    <col min="3631" max="3631" width="19" customWidth="1"/>
    <col min="3632" max="3632" width="11.85546875" customWidth="1"/>
    <col min="3633" max="3633" width="77.42578125" customWidth="1"/>
    <col min="3634" max="3634" width="13.7109375" customWidth="1"/>
    <col min="3635" max="3635" width="11.28515625" customWidth="1"/>
    <col min="3636" max="3637" width="9" customWidth="1"/>
    <col min="3638" max="3638" width="21.7109375" customWidth="1"/>
    <col min="3639" max="3639" width="22.42578125" customWidth="1"/>
    <col min="3640" max="3640" width="32" customWidth="1"/>
    <col min="3641" max="3641" width="28.140625" customWidth="1"/>
    <col min="3825" max="3825" width="6.5703125" customWidth="1"/>
    <col min="3826" max="3826" width="5.85546875" customWidth="1"/>
    <col min="3827" max="3827" width="23.7109375" customWidth="1"/>
    <col min="3828" max="3840" width="0" hidden="1" customWidth="1"/>
    <col min="3841" max="3841" width="28.7109375" customWidth="1"/>
    <col min="3842" max="3842" width="32.85546875" customWidth="1"/>
    <col min="3843" max="3843" width="24.140625" customWidth="1"/>
    <col min="3844" max="3844" width="8.42578125" customWidth="1"/>
    <col min="3845" max="3845" width="8.28515625" customWidth="1"/>
    <col min="3846" max="3846" width="10.7109375" customWidth="1"/>
    <col min="3847" max="3847" width="11.28515625" customWidth="1"/>
    <col min="3848" max="3848" width="13.42578125" customWidth="1"/>
    <col min="3849" max="3849" width="14.85546875" customWidth="1"/>
    <col min="3850" max="3850" width="11.7109375" customWidth="1"/>
    <col min="3851" max="3851" width="11.140625" customWidth="1"/>
    <col min="3852" max="3852" width="11.5703125" customWidth="1"/>
    <col min="3853" max="3853" width="11.28515625" customWidth="1"/>
    <col min="3854" max="3854" width="12.5703125" customWidth="1"/>
    <col min="3855" max="3855" width="12.42578125" customWidth="1"/>
    <col min="3856" max="3856" width="14.140625" customWidth="1"/>
    <col min="3857" max="3857" width="14" customWidth="1"/>
    <col min="3858" max="3862" width="14.140625" customWidth="1"/>
    <col min="3863" max="3863" width="11.85546875" customWidth="1"/>
    <col min="3864" max="3864" width="13.140625" customWidth="1"/>
    <col min="3865" max="3865" width="13.5703125" customWidth="1"/>
    <col min="3866" max="3866" width="14.28515625" customWidth="1"/>
    <col min="3867" max="3867" width="12.140625" customWidth="1"/>
    <col min="3868" max="3868" width="11.85546875" customWidth="1"/>
    <col min="3869" max="3869" width="16" customWidth="1"/>
    <col min="3870" max="3870" width="9.7109375" customWidth="1"/>
    <col min="3871" max="3871" width="15.140625" customWidth="1"/>
    <col min="3872" max="3872" width="11.140625" customWidth="1"/>
    <col min="3873" max="3873" width="10.5703125" customWidth="1"/>
    <col min="3874" max="3874" width="9" customWidth="1"/>
    <col min="3875" max="3875" width="10.7109375" customWidth="1"/>
    <col min="3876" max="3876" width="33" customWidth="1"/>
    <col min="3877" max="3877" width="75.5703125" customWidth="1"/>
    <col min="3878" max="3878" width="8" customWidth="1"/>
    <col min="3879" max="3879" width="8.5703125" customWidth="1"/>
    <col min="3880" max="3880" width="17" customWidth="1"/>
    <col min="3881" max="3881" width="44.5703125" customWidth="1"/>
    <col min="3882" max="3882" width="43.28515625" customWidth="1"/>
    <col min="3883" max="3883" width="9" customWidth="1"/>
    <col min="3884" max="3884" width="14.7109375" customWidth="1"/>
    <col min="3885" max="3885" width="22.7109375" customWidth="1"/>
    <col min="3886" max="3886" width="19.42578125" customWidth="1"/>
    <col min="3887" max="3887" width="19" customWidth="1"/>
    <col min="3888" max="3888" width="11.85546875" customWidth="1"/>
    <col min="3889" max="3889" width="77.42578125" customWidth="1"/>
    <col min="3890" max="3890" width="13.7109375" customWidth="1"/>
    <col min="3891" max="3891" width="11.28515625" customWidth="1"/>
    <col min="3892" max="3893" width="9" customWidth="1"/>
    <col min="3894" max="3894" width="21.7109375" customWidth="1"/>
    <col min="3895" max="3895" width="22.42578125" customWidth="1"/>
    <col min="3896" max="3896" width="32" customWidth="1"/>
    <col min="3897" max="3897" width="28.140625" customWidth="1"/>
    <col min="4081" max="4081" width="6.5703125" customWidth="1"/>
    <col min="4082" max="4082" width="5.85546875" customWidth="1"/>
    <col min="4083" max="4083" width="23.7109375" customWidth="1"/>
    <col min="4084" max="4096" width="0" hidden="1" customWidth="1"/>
    <col min="4097" max="4097" width="28.7109375" customWidth="1"/>
    <col min="4098" max="4098" width="32.85546875" customWidth="1"/>
    <col min="4099" max="4099" width="24.140625" customWidth="1"/>
    <col min="4100" max="4100" width="8.42578125" customWidth="1"/>
    <col min="4101" max="4101" width="8.28515625" customWidth="1"/>
    <col min="4102" max="4102" width="10.7109375" customWidth="1"/>
    <col min="4103" max="4103" width="11.28515625" customWidth="1"/>
    <col min="4104" max="4104" width="13.42578125" customWidth="1"/>
    <col min="4105" max="4105" width="14.85546875" customWidth="1"/>
    <col min="4106" max="4106" width="11.7109375" customWidth="1"/>
    <col min="4107" max="4107" width="11.140625" customWidth="1"/>
    <col min="4108" max="4108" width="11.5703125" customWidth="1"/>
    <col min="4109" max="4109" width="11.28515625" customWidth="1"/>
    <col min="4110" max="4110" width="12.5703125" customWidth="1"/>
    <col min="4111" max="4111" width="12.42578125" customWidth="1"/>
    <col min="4112" max="4112" width="14.140625" customWidth="1"/>
    <col min="4113" max="4113" width="14" customWidth="1"/>
    <col min="4114" max="4118" width="14.140625" customWidth="1"/>
    <col min="4119" max="4119" width="11.85546875" customWidth="1"/>
    <col min="4120" max="4120" width="13.140625" customWidth="1"/>
    <col min="4121" max="4121" width="13.5703125" customWidth="1"/>
    <col min="4122" max="4122" width="14.28515625" customWidth="1"/>
    <col min="4123" max="4123" width="12.140625" customWidth="1"/>
    <col min="4124" max="4124" width="11.85546875" customWidth="1"/>
    <col min="4125" max="4125" width="16" customWidth="1"/>
    <col min="4126" max="4126" width="9.7109375" customWidth="1"/>
    <col min="4127" max="4127" width="15.140625" customWidth="1"/>
    <col min="4128" max="4128" width="11.140625" customWidth="1"/>
    <col min="4129" max="4129" width="10.5703125" customWidth="1"/>
    <col min="4130" max="4130" width="9" customWidth="1"/>
    <col min="4131" max="4131" width="10.7109375" customWidth="1"/>
    <col min="4132" max="4132" width="33" customWidth="1"/>
    <col min="4133" max="4133" width="75.5703125" customWidth="1"/>
    <col min="4134" max="4134" width="8" customWidth="1"/>
    <col min="4135" max="4135" width="8.5703125" customWidth="1"/>
    <col min="4136" max="4136" width="17" customWidth="1"/>
    <col min="4137" max="4137" width="44.5703125" customWidth="1"/>
    <col min="4138" max="4138" width="43.28515625" customWidth="1"/>
    <col min="4139" max="4139" width="9" customWidth="1"/>
    <col min="4140" max="4140" width="14.7109375" customWidth="1"/>
    <col min="4141" max="4141" width="22.7109375" customWidth="1"/>
    <col min="4142" max="4142" width="19.42578125" customWidth="1"/>
    <col min="4143" max="4143" width="19" customWidth="1"/>
    <col min="4144" max="4144" width="11.85546875" customWidth="1"/>
    <col min="4145" max="4145" width="77.42578125" customWidth="1"/>
    <col min="4146" max="4146" width="13.7109375" customWidth="1"/>
    <col min="4147" max="4147" width="11.28515625" customWidth="1"/>
    <col min="4148" max="4149" width="9" customWidth="1"/>
    <col min="4150" max="4150" width="21.7109375" customWidth="1"/>
    <col min="4151" max="4151" width="22.42578125" customWidth="1"/>
    <col min="4152" max="4152" width="32" customWidth="1"/>
    <col min="4153" max="4153" width="28.140625" customWidth="1"/>
    <col min="4337" max="4337" width="6.5703125" customWidth="1"/>
    <col min="4338" max="4338" width="5.85546875" customWidth="1"/>
    <col min="4339" max="4339" width="23.7109375" customWidth="1"/>
    <col min="4340" max="4352" width="0" hidden="1" customWidth="1"/>
    <col min="4353" max="4353" width="28.7109375" customWidth="1"/>
    <col min="4354" max="4354" width="32.85546875" customWidth="1"/>
    <col min="4355" max="4355" width="24.140625" customWidth="1"/>
    <col min="4356" max="4356" width="8.42578125" customWidth="1"/>
    <col min="4357" max="4357" width="8.28515625" customWidth="1"/>
    <col min="4358" max="4358" width="10.7109375" customWidth="1"/>
    <col min="4359" max="4359" width="11.28515625" customWidth="1"/>
    <col min="4360" max="4360" width="13.42578125" customWidth="1"/>
    <col min="4361" max="4361" width="14.85546875" customWidth="1"/>
    <col min="4362" max="4362" width="11.7109375" customWidth="1"/>
    <col min="4363" max="4363" width="11.140625" customWidth="1"/>
    <col min="4364" max="4364" width="11.5703125" customWidth="1"/>
    <col min="4365" max="4365" width="11.28515625" customWidth="1"/>
    <col min="4366" max="4366" width="12.5703125" customWidth="1"/>
    <col min="4367" max="4367" width="12.42578125" customWidth="1"/>
    <col min="4368" max="4368" width="14.140625" customWidth="1"/>
    <col min="4369" max="4369" width="14" customWidth="1"/>
    <col min="4370" max="4374" width="14.140625" customWidth="1"/>
    <col min="4375" max="4375" width="11.85546875" customWidth="1"/>
    <col min="4376" max="4376" width="13.140625" customWidth="1"/>
    <col min="4377" max="4377" width="13.5703125" customWidth="1"/>
    <col min="4378" max="4378" width="14.28515625" customWidth="1"/>
    <col min="4379" max="4379" width="12.140625" customWidth="1"/>
    <col min="4380" max="4380" width="11.85546875" customWidth="1"/>
    <col min="4381" max="4381" width="16" customWidth="1"/>
    <col min="4382" max="4382" width="9.7109375" customWidth="1"/>
    <col min="4383" max="4383" width="15.140625" customWidth="1"/>
    <col min="4384" max="4384" width="11.140625" customWidth="1"/>
    <col min="4385" max="4385" width="10.5703125" customWidth="1"/>
    <col min="4386" max="4386" width="9" customWidth="1"/>
    <col min="4387" max="4387" width="10.7109375" customWidth="1"/>
    <col min="4388" max="4388" width="33" customWidth="1"/>
    <col min="4389" max="4389" width="75.5703125" customWidth="1"/>
    <col min="4390" max="4390" width="8" customWidth="1"/>
    <col min="4391" max="4391" width="8.5703125" customWidth="1"/>
    <col min="4392" max="4392" width="17" customWidth="1"/>
    <col min="4393" max="4393" width="44.5703125" customWidth="1"/>
    <col min="4394" max="4394" width="43.28515625" customWidth="1"/>
    <col min="4395" max="4395" width="9" customWidth="1"/>
    <col min="4396" max="4396" width="14.7109375" customWidth="1"/>
    <col min="4397" max="4397" width="22.7109375" customWidth="1"/>
    <col min="4398" max="4398" width="19.42578125" customWidth="1"/>
    <col min="4399" max="4399" width="19" customWidth="1"/>
    <col min="4400" max="4400" width="11.85546875" customWidth="1"/>
    <col min="4401" max="4401" width="77.42578125" customWidth="1"/>
    <col min="4402" max="4402" width="13.7109375" customWidth="1"/>
    <col min="4403" max="4403" width="11.28515625" customWidth="1"/>
    <col min="4404" max="4405" width="9" customWidth="1"/>
    <col min="4406" max="4406" width="21.7109375" customWidth="1"/>
    <col min="4407" max="4407" width="22.42578125" customWidth="1"/>
    <col min="4408" max="4408" width="32" customWidth="1"/>
    <col min="4409" max="4409" width="28.140625" customWidth="1"/>
    <col min="4593" max="4593" width="6.5703125" customWidth="1"/>
    <col min="4594" max="4594" width="5.85546875" customWidth="1"/>
    <col min="4595" max="4595" width="23.7109375" customWidth="1"/>
    <col min="4596" max="4608" width="0" hidden="1" customWidth="1"/>
    <col min="4609" max="4609" width="28.7109375" customWidth="1"/>
    <col min="4610" max="4610" width="32.85546875" customWidth="1"/>
    <col min="4611" max="4611" width="24.140625" customWidth="1"/>
    <col min="4612" max="4612" width="8.42578125" customWidth="1"/>
    <col min="4613" max="4613" width="8.28515625" customWidth="1"/>
    <col min="4614" max="4614" width="10.7109375" customWidth="1"/>
    <col min="4615" max="4615" width="11.28515625" customWidth="1"/>
    <col min="4616" max="4616" width="13.42578125" customWidth="1"/>
    <col min="4617" max="4617" width="14.85546875" customWidth="1"/>
    <col min="4618" max="4618" width="11.7109375" customWidth="1"/>
    <col min="4619" max="4619" width="11.140625" customWidth="1"/>
    <col min="4620" max="4620" width="11.5703125" customWidth="1"/>
    <col min="4621" max="4621" width="11.28515625" customWidth="1"/>
    <col min="4622" max="4622" width="12.5703125" customWidth="1"/>
    <col min="4623" max="4623" width="12.42578125" customWidth="1"/>
    <col min="4624" max="4624" width="14.140625" customWidth="1"/>
    <col min="4625" max="4625" width="14" customWidth="1"/>
    <col min="4626" max="4630" width="14.140625" customWidth="1"/>
    <col min="4631" max="4631" width="11.85546875" customWidth="1"/>
    <col min="4632" max="4632" width="13.140625" customWidth="1"/>
    <col min="4633" max="4633" width="13.5703125" customWidth="1"/>
    <col min="4634" max="4634" width="14.28515625" customWidth="1"/>
    <col min="4635" max="4635" width="12.140625" customWidth="1"/>
    <col min="4636" max="4636" width="11.85546875" customWidth="1"/>
    <col min="4637" max="4637" width="16" customWidth="1"/>
    <col min="4638" max="4638" width="9.7109375" customWidth="1"/>
    <col min="4639" max="4639" width="15.140625" customWidth="1"/>
    <col min="4640" max="4640" width="11.140625" customWidth="1"/>
    <col min="4641" max="4641" width="10.5703125" customWidth="1"/>
    <col min="4642" max="4642" width="9" customWidth="1"/>
    <col min="4643" max="4643" width="10.7109375" customWidth="1"/>
    <col min="4644" max="4644" width="33" customWidth="1"/>
    <col min="4645" max="4645" width="75.5703125" customWidth="1"/>
    <col min="4646" max="4646" width="8" customWidth="1"/>
    <col min="4647" max="4647" width="8.5703125" customWidth="1"/>
    <col min="4648" max="4648" width="17" customWidth="1"/>
    <col min="4649" max="4649" width="44.5703125" customWidth="1"/>
    <col min="4650" max="4650" width="43.28515625" customWidth="1"/>
    <col min="4651" max="4651" width="9" customWidth="1"/>
    <col min="4652" max="4652" width="14.7109375" customWidth="1"/>
    <col min="4653" max="4653" width="22.7109375" customWidth="1"/>
    <col min="4654" max="4654" width="19.42578125" customWidth="1"/>
    <col min="4655" max="4655" width="19" customWidth="1"/>
    <col min="4656" max="4656" width="11.85546875" customWidth="1"/>
    <col min="4657" max="4657" width="77.42578125" customWidth="1"/>
    <col min="4658" max="4658" width="13.7109375" customWidth="1"/>
    <col min="4659" max="4659" width="11.28515625" customWidth="1"/>
    <col min="4660" max="4661" width="9" customWidth="1"/>
    <col min="4662" max="4662" width="21.7109375" customWidth="1"/>
    <col min="4663" max="4663" width="22.42578125" customWidth="1"/>
    <col min="4664" max="4664" width="32" customWidth="1"/>
    <col min="4665" max="4665" width="28.140625" customWidth="1"/>
    <col min="4849" max="4849" width="6.5703125" customWidth="1"/>
    <col min="4850" max="4850" width="5.85546875" customWidth="1"/>
    <col min="4851" max="4851" width="23.7109375" customWidth="1"/>
    <col min="4852" max="4864" width="0" hidden="1" customWidth="1"/>
    <col min="4865" max="4865" width="28.7109375" customWidth="1"/>
    <col min="4866" max="4866" width="32.85546875" customWidth="1"/>
    <col min="4867" max="4867" width="24.140625" customWidth="1"/>
    <col min="4868" max="4868" width="8.42578125" customWidth="1"/>
    <col min="4869" max="4869" width="8.28515625" customWidth="1"/>
    <col min="4870" max="4870" width="10.7109375" customWidth="1"/>
    <col min="4871" max="4871" width="11.28515625" customWidth="1"/>
    <col min="4872" max="4872" width="13.42578125" customWidth="1"/>
    <col min="4873" max="4873" width="14.85546875" customWidth="1"/>
    <col min="4874" max="4874" width="11.7109375" customWidth="1"/>
    <col min="4875" max="4875" width="11.140625" customWidth="1"/>
    <col min="4876" max="4876" width="11.5703125" customWidth="1"/>
    <col min="4877" max="4877" width="11.28515625" customWidth="1"/>
    <col min="4878" max="4878" width="12.5703125" customWidth="1"/>
    <col min="4879" max="4879" width="12.42578125" customWidth="1"/>
    <col min="4880" max="4880" width="14.140625" customWidth="1"/>
    <col min="4881" max="4881" width="14" customWidth="1"/>
    <col min="4882" max="4886" width="14.140625" customWidth="1"/>
    <col min="4887" max="4887" width="11.85546875" customWidth="1"/>
    <col min="4888" max="4888" width="13.140625" customWidth="1"/>
    <col min="4889" max="4889" width="13.5703125" customWidth="1"/>
    <col min="4890" max="4890" width="14.28515625" customWidth="1"/>
    <col min="4891" max="4891" width="12.140625" customWidth="1"/>
    <col min="4892" max="4892" width="11.85546875" customWidth="1"/>
    <col min="4893" max="4893" width="16" customWidth="1"/>
    <col min="4894" max="4894" width="9.7109375" customWidth="1"/>
    <col min="4895" max="4895" width="15.140625" customWidth="1"/>
    <col min="4896" max="4896" width="11.140625" customWidth="1"/>
    <col min="4897" max="4897" width="10.5703125" customWidth="1"/>
    <col min="4898" max="4898" width="9" customWidth="1"/>
    <col min="4899" max="4899" width="10.7109375" customWidth="1"/>
    <col min="4900" max="4900" width="33" customWidth="1"/>
    <col min="4901" max="4901" width="75.5703125" customWidth="1"/>
    <col min="4902" max="4902" width="8" customWidth="1"/>
    <col min="4903" max="4903" width="8.5703125" customWidth="1"/>
    <col min="4904" max="4904" width="17" customWidth="1"/>
    <col min="4905" max="4905" width="44.5703125" customWidth="1"/>
    <col min="4906" max="4906" width="43.28515625" customWidth="1"/>
    <col min="4907" max="4907" width="9" customWidth="1"/>
    <col min="4908" max="4908" width="14.7109375" customWidth="1"/>
    <col min="4909" max="4909" width="22.7109375" customWidth="1"/>
    <col min="4910" max="4910" width="19.42578125" customWidth="1"/>
    <col min="4911" max="4911" width="19" customWidth="1"/>
    <col min="4912" max="4912" width="11.85546875" customWidth="1"/>
    <col min="4913" max="4913" width="77.42578125" customWidth="1"/>
    <col min="4914" max="4914" width="13.7109375" customWidth="1"/>
    <col min="4915" max="4915" width="11.28515625" customWidth="1"/>
    <col min="4916" max="4917" width="9" customWidth="1"/>
    <col min="4918" max="4918" width="21.7109375" customWidth="1"/>
    <col min="4919" max="4919" width="22.42578125" customWidth="1"/>
    <col min="4920" max="4920" width="32" customWidth="1"/>
    <col min="4921" max="4921" width="28.140625" customWidth="1"/>
    <col min="5105" max="5105" width="6.5703125" customWidth="1"/>
    <col min="5106" max="5106" width="5.85546875" customWidth="1"/>
    <col min="5107" max="5107" width="23.7109375" customWidth="1"/>
    <col min="5108" max="5120" width="0" hidden="1" customWidth="1"/>
    <col min="5121" max="5121" width="28.7109375" customWidth="1"/>
    <col min="5122" max="5122" width="32.85546875" customWidth="1"/>
    <col min="5123" max="5123" width="24.140625" customWidth="1"/>
    <col min="5124" max="5124" width="8.42578125" customWidth="1"/>
    <col min="5125" max="5125" width="8.28515625" customWidth="1"/>
    <col min="5126" max="5126" width="10.7109375" customWidth="1"/>
    <col min="5127" max="5127" width="11.28515625" customWidth="1"/>
    <col min="5128" max="5128" width="13.42578125" customWidth="1"/>
    <col min="5129" max="5129" width="14.85546875" customWidth="1"/>
    <col min="5130" max="5130" width="11.7109375" customWidth="1"/>
    <col min="5131" max="5131" width="11.140625" customWidth="1"/>
    <col min="5132" max="5132" width="11.5703125" customWidth="1"/>
    <col min="5133" max="5133" width="11.28515625" customWidth="1"/>
    <col min="5134" max="5134" width="12.5703125" customWidth="1"/>
    <col min="5135" max="5135" width="12.42578125" customWidth="1"/>
    <col min="5136" max="5136" width="14.140625" customWidth="1"/>
    <col min="5137" max="5137" width="14" customWidth="1"/>
    <col min="5138" max="5142" width="14.140625" customWidth="1"/>
    <col min="5143" max="5143" width="11.85546875" customWidth="1"/>
    <col min="5144" max="5144" width="13.140625" customWidth="1"/>
    <col min="5145" max="5145" width="13.5703125" customWidth="1"/>
    <col min="5146" max="5146" width="14.28515625" customWidth="1"/>
    <col min="5147" max="5147" width="12.140625" customWidth="1"/>
    <col min="5148" max="5148" width="11.85546875" customWidth="1"/>
    <col min="5149" max="5149" width="16" customWidth="1"/>
    <col min="5150" max="5150" width="9.7109375" customWidth="1"/>
    <col min="5151" max="5151" width="15.140625" customWidth="1"/>
    <col min="5152" max="5152" width="11.140625" customWidth="1"/>
    <col min="5153" max="5153" width="10.5703125" customWidth="1"/>
    <col min="5154" max="5154" width="9" customWidth="1"/>
    <col min="5155" max="5155" width="10.7109375" customWidth="1"/>
    <col min="5156" max="5156" width="33" customWidth="1"/>
    <col min="5157" max="5157" width="75.5703125" customWidth="1"/>
    <col min="5158" max="5158" width="8" customWidth="1"/>
    <col min="5159" max="5159" width="8.5703125" customWidth="1"/>
    <col min="5160" max="5160" width="17" customWidth="1"/>
    <col min="5161" max="5161" width="44.5703125" customWidth="1"/>
    <col min="5162" max="5162" width="43.28515625" customWidth="1"/>
    <col min="5163" max="5163" width="9" customWidth="1"/>
    <col min="5164" max="5164" width="14.7109375" customWidth="1"/>
    <col min="5165" max="5165" width="22.7109375" customWidth="1"/>
    <col min="5166" max="5166" width="19.42578125" customWidth="1"/>
    <col min="5167" max="5167" width="19" customWidth="1"/>
    <col min="5168" max="5168" width="11.85546875" customWidth="1"/>
    <col min="5169" max="5169" width="77.42578125" customWidth="1"/>
    <col min="5170" max="5170" width="13.7109375" customWidth="1"/>
    <col min="5171" max="5171" width="11.28515625" customWidth="1"/>
    <col min="5172" max="5173" width="9" customWidth="1"/>
    <col min="5174" max="5174" width="21.7109375" customWidth="1"/>
    <col min="5175" max="5175" width="22.42578125" customWidth="1"/>
    <col min="5176" max="5176" width="32" customWidth="1"/>
    <col min="5177" max="5177" width="28.140625" customWidth="1"/>
    <col min="5361" max="5361" width="6.5703125" customWidth="1"/>
    <col min="5362" max="5362" width="5.85546875" customWidth="1"/>
    <col min="5363" max="5363" width="23.7109375" customWidth="1"/>
    <col min="5364" max="5376" width="0" hidden="1" customWidth="1"/>
    <col min="5377" max="5377" width="28.7109375" customWidth="1"/>
    <col min="5378" max="5378" width="32.85546875" customWidth="1"/>
    <col min="5379" max="5379" width="24.140625" customWidth="1"/>
    <col min="5380" max="5380" width="8.42578125" customWidth="1"/>
    <col min="5381" max="5381" width="8.28515625" customWidth="1"/>
    <col min="5382" max="5382" width="10.7109375" customWidth="1"/>
    <col min="5383" max="5383" width="11.28515625" customWidth="1"/>
    <col min="5384" max="5384" width="13.42578125" customWidth="1"/>
    <col min="5385" max="5385" width="14.85546875" customWidth="1"/>
    <col min="5386" max="5386" width="11.7109375" customWidth="1"/>
    <col min="5387" max="5387" width="11.140625" customWidth="1"/>
    <col min="5388" max="5388" width="11.5703125" customWidth="1"/>
    <col min="5389" max="5389" width="11.28515625" customWidth="1"/>
    <col min="5390" max="5390" width="12.5703125" customWidth="1"/>
    <col min="5391" max="5391" width="12.42578125" customWidth="1"/>
    <col min="5392" max="5392" width="14.140625" customWidth="1"/>
    <col min="5393" max="5393" width="14" customWidth="1"/>
    <col min="5394" max="5398" width="14.140625" customWidth="1"/>
    <col min="5399" max="5399" width="11.85546875" customWidth="1"/>
    <col min="5400" max="5400" width="13.140625" customWidth="1"/>
    <col min="5401" max="5401" width="13.5703125" customWidth="1"/>
    <col min="5402" max="5402" width="14.28515625" customWidth="1"/>
    <col min="5403" max="5403" width="12.140625" customWidth="1"/>
    <col min="5404" max="5404" width="11.85546875" customWidth="1"/>
    <col min="5405" max="5405" width="16" customWidth="1"/>
    <col min="5406" max="5406" width="9.7109375" customWidth="1"/>
    <col min="5407" max="5407" width="15.140625" customWidth="1"/>
    <col min="5408" max="5408" width="11.140625" customWidth="1"/>
    <col min="5409" max="5409" width="10.5703125" customWidth="1"/>
    <col min="5410" max="5410" width="9" customWidth="1"/>
    <col min="5411" max="5411" width="10.7109375" customWidth="1"/>
    <col min="5412" max="5412" width="33" customWidth="1"/>
    <col min="5413" max="5413" width="75.5703125" customWidth="1"/>
    <col min="5414" max="5414" width="8" customWidth="1"/>
    <col min="5415" max="5415" width="8.5703125" customWidth="1"/>
    <col min="5416" max="5416" width="17" customWidth="1"/>
    <col min="5417" max="5417" width="44.5703125" customWidth="1"/>
    <col min="5418" max="5418" width="43.28515625" customWidth="1"/>
    <col min="5419" max="5419" width="9" customWidth="1"/>
    <col min="5420" max="5420" width="14.7109375" customWidth="1"/>
    <col min="5421" max="5421" width="22.7109375" customWidth="1"/>
    <col min="5422" max="5422" width="19.42578125" customWidth="1"/>
    <col min="5423" max="5423" width="19" customWidth="1"/>
    <col min="5424" max="5424" width="11.85546875" customWidth="1"/>
    <col min="5425" max="5425" width="77.42578125" customWidth="1"/>
    <col min="5426" max="5426" width="13.7109375" customWidth="1"/>
    <col min="5427" max="5427" width="11.28515625" customWidth="1"/>
    <col min="5428" max="5429" width="9" customWidth="1"/>
    <col min="5430" max="5430" width="21.7109375" customWidth="1"/>
    <col min="5431" max="5431" width="22.42578125" customWidth="1"/>
    <col min="5432" max="5432" width="32" customWidth="1"/>
    <col min="5433" max="5433" width="28.140625" customWidth="1"/>
    <col min="5617" max="5617" width="6.5703125" customWidth="1"/>
    <col min="5618" max="5618" width="5.85546875" customWidth="1"/>
    <col min="5619" max="5619" width="23.7109375" customWidth="1"/>
    <col min="5620" max="5632" width="0" hidden="1" customWidth="1"/>
    <col min="5633" max="5633" width="28.7109375" customWidth="1"/>
    <col min="5634" max="5634" width="32.85546875" customWidth="1"/>
    <col min="5635" max="5635" width="24.140625" customWidth="1"/>
    <col min="5636" max="5636" width="8.42578125" customWidth="1"/>
    <col min="5637" max="5637" width="8.28515625" customWidth="1"/>
    <col min="5638" max="5638" width="10.7109375" customWidth="1"/>
    <col min="5639" max="5639" width="11.28515625" customWidth="1"/>
    <col min="5640" max="5640" width="13.42578125" customWidth="1"/>
    <col min="5641" max="5641" width="14.85546875" customWidth="1"/>
    <col min="5642" max="5642" width="11.7109375" customWidth="1"/>
    <col min="5643" max="5643" width="11.140625" customWidth="1"/>
    <col min="5644" max="5644" width="11.5703125" customWidth="1"/>
    <col min="5645" max="5645" width="11.28515625" customWidth="1"/>
    <col min="5646" max="5646" width="12.5703125" customWidth="1"/>
    <col min="5647" max="5647" width="12.42578125" customWidth="1"/>
    <col min="5648" max="5648" width="14.140625" customWidth="1"/>
    <col min="5649" max="5649" width="14" customWidth="1"/>
    <col min="5650" max="5654" width="14.140625" customWidth="1"/>
    <col min="5655" max="5655" width="11.85546875" customWidth="1"/>
    <col min="5656" max="5656" width="13.140625" customWidth="1"/>
    <col min="5657" max="5657" width="13.5703125" customWidth="1"/>
    <col min="5658" max="5658" width="14.28515625" customWidth="1"/>
    <col min="5659" max="5659" width="12.140625" customWidth="1"/>
    <col min="5660" max="5660" width="11.85546875" customWidth="1"/>
    <col min="5661" max="5661" width="16" customWidth="1"/>
    <col min="5662" max="5662" width="9.7109375" customWidth="1"/>
    <col min="5663" max="5663" width="15.140625" customWidth="1"/>
    <col min="5664" max="5664" width="11.140625" customWidth="1"/>
    <col min="5665" max="5665" width="10.5703125" customWidth="1"/>
    <col min="5666" max="5666" width="9" customWidth="1"/>
    <col min="5667" max="5667" width="10.7109375" customWidth="1"/>
    <col min="5668" max="5668" width="33" customWidth="1"/>
    <col min="5669" max="5669" width="75.5703125" customWidth="1"/>
    <col min="5670" max="5670" width="8" customWidth="1"/>
    <col min="5671" max="5671" width="8.5703125" customWidth="1"/>
    <col min="5672" max="5672" width="17" customWidth="1"/>
    <col min="5673" max="5673" width="44.5703125" customWidth="1"/>
    <col min="5674" max="5674" width="43.28515625" customWidth="1"/>
    <col min="5675" max="5675" width="9" customWidth="1"/>
    <col min="5676" max="5676" width="14.7109375" customWidth="1"/>
    <col min="5677" max="5677" width="22.7109375" customWidth="1"/>
    <col min="5678" max="5678" width="19.42578125" customWidth="1"/>
    <col min="5679" max="5679" width="19" customWidth="1"/>
    <col min="5680" max="5680" width="11.85546875" customWidth="1"/>
    <col min="5681" max="5681" width="77.42578125" customWidth="1"/>
    <col min="5682" max="5682" width="13.7109375" customWidth="1"/>
    <col min="5683" max="5683" width="11.28515625" customWidth="1"/>
    <col min="5684" max="5685" width="9" customWidth="1"/>
    <col min="5686" max="5686" width="21.7109375" customWidth="1"/>
    <col min="5687" max="5687" width="22.42578125" customWidth="1"/>
    <col min="5688" max="5688" width="32" customWidth="1"/>
    <col min="5689" max="5689" width="28.140625" customWidth="1"/>
    <col min="5873" max="5873" width="6.5703125" customWidth="1"/>
    <col min="5874" max="5874" width="5.85546875" customWidth="1"/>
    <col min="5875" max="5875" width="23.7109375" customWidth="1"/>
    <col min="5876" max="5888" width="0" hidden="1" customWidth="1"/>
    <col min="5889" max="5889" width="28.7109375" customWidth="1"/>
    <col min="5890" max="5890" width="32.85546875" customWidth="1"/>
    <col min="5891" max="5891" width="24.140625" customWidth="1"/>
    <col min="5892" max="5892" width="8.42578125" customWidth="1"/>
    <col min="5893" max="5893" width="8.28515625" customWidth="1"/>
    <col min="5894" max="5894" width="10.7109375" customWidth="1"/>
    <col min="5895" max="5895" width="11.28515625" customWidth="1"/>
    <col min="5896" max="5896" width="13.42578125" customWidth="1"/>
    <col min="5897" max="5897" width="14.85546875" customWidth="1"/>
    <col min="5898" max="5898" width="11.7109375" customWidth="1"/>
    <col min="5899" max="5899" width="11.140625" customWidth="1"/>
    <col min="5900" max="5900" width="11.5703125" customWidth="1"/>
    <col min="5901" max="5901" width="11.28515625" customWidth="1"/>
    <col min="5902" max="5902" width="12.5703125" customWidth="1"/>
    <col min="5903" max="5903" width="12.42578125" customWidth="1"/>
    <col min="5904" max="5904" width="14.140625" customWidth="1"/>
    <col min="5905" max="5905" width="14" customWidth="1"/>
    <col min="5906" max="5910" width="14.140625" customWidth="1"/>
    <col min="5911" max="5911" width="11.85546875" customWidth="1"/>
    <col min="5912" max="5912" width="13.140625" customWidth="1"/>
    <col min="5913" max="5913" width="13.5703125" customWidth="1"/>
    <col min="5914" max="5914" width="14.28515625" customWidth="1"/>
    <col min="5915" max="5915" width="12.140625" customWidth="1"/>
    <col min="5916" max="5916" width="11.85546875" customWidth="1"/>
    <col min="5917" max="5917" width="16" customWidth="1"/>
    <col min="5918" max="5918" width="9.7109375" customWidth="1"/>
    <col min="5919" max="5919" width="15.140625" customWidth="1"/>
    <col min="5920" max="5920" width="11.140625" customWidth="1"/>
    <col min="5921" max="5921" width="10.5703125" customWidth="1"/>
    <col min="5922" max="5922" width="9" customWidth="1"/>
    <col min="5923" max="5923" width="10.7109375" customWidth="1"/>
    <col min="5924" max="5924" width="33" customWidth="1"/>
    <col min="5925" max="5925" width="75.5703125" customWidth="1"/>
    <col min="5926" max="5926" width="8" customWidth="1"/>
    <col min="5927" max="5927" width="8.5703125" customWidth="1"/>
    <col min="5928" max="5928" width="17" customWidth="1"/>
    <col min="5929" max="5929" width="44.5703125" customWidth="1"/>
    <col min="5930" max="5930" width="43.28515625" customWidth="1"/>
    <col min="5931" max="5931" width="9" customWidth="1"/>
    <col min="5932" max="5932" width="14.7109375" customWidth="1"/>
    <col min="5933" max="5933" width="22.7109375" customWidth="1"/>
    <col min="5934" max="5934" width="19.42578125" customWidth="1"/>
    <col min="5935" max="5935" width="19" customWidth="1"/>
    <col min="5936" max="5936" width="11.85546875" customWidth="1"/>
    <col min="5937" max="5937" width="77.42578125" customWidth="1"/>
    <col min="5938" max="5938" width="13.7109375" customWidth="1"/>
    <col min="5939" max="5939" width="11.28515625" customWidth="1"/>
    <col min="5940" max="5941" width="9" customWidth="1"/>
    <col min="5942" max="5942" width="21.7109375" customWidth="1"/>
    <col min="5943" max="5943" width="22.42578125" customWidth="1"/>
    <col min="5944" max="5944" width="32" customWidth="1"/>
    <col min="5945" max="5945" width="28.140625" customWidth="1"/>
    <col min="6129" max="6129" width="6.5703125" customWidth="1"/>
    <col min="6130" max="6130" width="5.85546875" customWidth="1"/>
    <col min="6131" max="6131" width="23.7109375" customWidth="1"/>
    <col min="6132" max="6144" width="0" hidden="1" customWidth="1"/>
    <col min="6145" max="6145" width="28.7109375" customWidth="1"/>
    <col min="6146" max="6146" width="32.85546875" customWidth="1"/>
    <col min="6147" max="6147" width="24.140625" customWidth="1"/>
    <col min="6148" max="6148" width="8.42578125" customWidth="1"/>
    <col min="6149" max="6149" width="8.28515625" customWidth="1"/>
    <col min="6150" max="6150" width="10.7109375" customWidth="1"/>
    <col min="6151" max="6151" width="11.28515625" customWidth="1"/>
    <col min="6152" max="6152" width="13.42578125" customWidth="1"/>
    <col min="6153" max="6153" width="14.85546875" customWidth="1"/>
    <col min="6154" max="6154" width="11.7109375" customWidth="1"/>
    <col min="6155" max="6155" width="11.140625" customWidth="1"/>
    <col min="6156" max="6156" width="11.5703125" customWidth="1"/>
    <col min="6157" max="6157" width="11.28515625" customWidth="1"/>
    <col min="6158" max="6158" width="12.5703125" customWidth="1"/>
    <col min="6159" max="6159" width="12.42578125" customWidth="1"/>
    <col min="6160" max="6160" width="14.140625" customWidth="1"/>
    <col min="6161" max="6161" width="14" customWidth="1"/>
    <col min="6162" max="6166" width="14.140625" customWidth="1"/>
    <col min="6167" max="6167" width="11.85546875" customWidth="1"/>
    <col min="6168" max="6168" width="13.140625" customWidth="1"/>
    <col min="6169" max="6169" width="13.5703125" customWidth="1"/>
    <col min="6170" max="6170" width="14.28515625" customWidth="1"/>
    <col min="6171" max="6171" width="12.140625" customWidth="1"/>
    <col min="6172" max="6172" width="11.85546875" customWidth="1"/>
    <col min="6173" max="6173" width="16" customWidth="1"/>
    <col min="6174" max="6174" width="9.7109375" customWidth="1"/>
    <col min="6175" max="6175" width="15.140625" customWidth="1"/>
    <col min="6176" max="6176" width="11.140625" customWidth="1"/>
    <col min="6177" max="6177" width="10.5703125" customWidth="1"/>
    <col min="6178" max="6178" width="9" customWidth="1"/>
    <col min="6179" max="6179" width="10.7109375" customWidth="1"/>
    <col min="6180" max="6180" width="33" customWidth="1"/>
    <col min="6181" max="6181" width="75.5703125" customWidth="1"/>
    <col min="6182" max="6182" width="8" customWidth="1"/>
    <col min="6183" max="6183" width="8.5703125" customWidth="1"/>
    <col min="6184" max="6184" width="17" customWidth="1"/>
    <col min="6185" max="6185" width="44.5703125" customWidth="1"/>
    <col min="6186" max="6186" width="43.28515625" customWidth="1"/>
    <col min="6187" max="6187" width="9" customWidth="1"/>
    <col min="6188" max="6188" width="14.7109375" customWidth="1"/>
    <col min="6189" max="6189" width="22.7109375" customWidth="1"/>
    <col min="6190" max="6190" width="19.42578125" customWidth="1"/>
    <col min="6191" max="6191" width="19" customWidth="1"/>
    <col min="6192" max="6192" width="11.85546875" customWidth="1"/>
    <col min="6193" max="6193" width="77.42578125" customWidth="1"/>
    <col min="6194" max="6194" width="13.7109375" customWidth="1"/>
    <col min="6195" max="6195" width="11.28515625" customWidth="1"/>
    <col min="6196" max="6197" width="9" customWidth="1"/>
    <col min="6198" max="6198" width="21.7109375" customWidth="1"/>
    <col min="6199" max="6199" width="22.42578125" customWidth="1"/>
    <col min="6200" max="6200" width="32" customWidth="1"/>
    <col min="6201" max="6201" width="28.140625" customWidth="1"/>
    <col min="6385" max="6385" width="6.5703125" customWidth="1"/>
    <col min="6386" max="6386" width="5.85546875" customWidth="1"/>
    <col min="6387" max="6387" width="23.7109375" customWidth="1"/>
    <col min="6388" max="6400" width="0" hidden="1" customWidth="1"/>
    <col min="6401" max="6401" width="28.7109375" customWidth="1"/>
    <col min="6402" max="6402" width="32.85546875" customWidth="1"/>
    <col min="6403" max="6403" width="24.140625" customWidth="1"/>
    <col min="6404" max="6404" width="8.42578125" customWidth="1"/>
    <col min="6405" max="6405" width="8.28515625" customWidth="1"/>
    <col min="6406" max="6406" width="10.7109375" customWidth="1"/>
    <col min="6407" max="6407" width="11.28515625" customWidth="1"/>
    <col min="6408" max="6408" width="13.42578125" customWidth="1"/>
    <col min="6409" max="6409" width="14.85546875" customWidth="1"/>
    <col min="6410" max="6410" width="11.7109375" customWidth="1"/>
    <col min="6411" max="6411" width="11.140625" customWidth="1"/>
    <col min="6412" max="6412" width="11.5703125" customWidth="1"/>
    <col min="6413" max="6413" width="11.28515625" customWidth="1"/>
    <col min="6414" max="6414" width="12.5703125" customWidth="1"/>
    <col min="6415" max="6415" width="12.42578125" customWidth="1"/>
    <col min="6416" max="6416" width="14.140625" customWidth="1"/>
    <col min="6417" max="6417" width="14" customWidth="1"/>
    <col min="6418" max="6422" width="14.140625" customWidth="1"/>
    <col min="6423" max="6423" width="11.85546875" customWidth="1"/>
    <col min="6424" max="6424" width="13.140625" customWidth="1"/>
    <col min="6425" max="6425" width="13.5703125" customWidth="1"/>
    <col min="6426" max="6426" width="14.28515625" customWidth="1"/>
    <col min="6427" max="6427" width="12.140625" customWidth="1"/>
    <col min="6428" max="6428" width="11.85546875" customWidth="1"/>
    <col min="6429" max="6429" width="16" customWidth="1"/>
    <col min="6430" max="6430" width="9.7109375" customWidth="1"/>
    <col min="6431" max="6431" width="15.140625" customWidth="1"/>
    <col min="6432" max="6432" width="11.140625" customWidth="1"/>
    <col min="6433" max="6433" width="10.5703125" customWidth="1"/>
    <col min="6434" max="6434" width="9" customWidth="1"/>
    <col min="6435" max="6435" width="10.7109375" customWidth="1"/>
    <col min="6436" max="6436" width="33" customWidth="1"/>
    <col min="6437" max="6437" width="75.5703125" customWidth="1"/>
    <col min="6438" max="6438" width="8" customWidth="1"/>
    <col min="6439" max="6439" width="8.5703125" customWidth="1"/>
    <col min="6440" max="6440" width="17" customWidth="1"/>
    <col min="6441" max="6441" width="44.5703125" customWidth="1"/>
    <col min="6442" max="6442" width="43.28515625" customWidth="1"/>
    <col min="6443" max="6443" width="9" customWidth="1"/>
    <col min="6444" max="6444" width="14.7109375" customWidth="1"/>
    <col min="6445" max="6445" width="22.7109375" customWidth="1"/>
    <col min="6446" max="6446" width="19.42578125" customWidth="1"/>
    <col min="6447" max="6447" width="19" customWidth="1"/>
    <col min="6448" max="6448" width="11.85546875" customWidth="1"/>
    <col min="6449" max="6449" width="77.42578125" customWidth="1"/>
    <col min="6450" max="6450" width="13.7109375" customWidth="1"/>
    <col min="6451" max="6451" width="11.28515625" customWidth="1"/>
    <col min="6452" max="6453" width="9" customWidth="1"/>
    <col min="6454" max="6454" width="21.7109375" customWidth="1"/>
    <col min="6455" max="6455" width="22.42578125" customWidth="1"/>
    <col min="6456" max="6456" width="32" customWidth="1"/>
    <col min="6457" max="6457" width="28.140625" customWidth="1"/>
    <col min="6641" max="6641" width="6.5703125" customWidth="1"/>
    <col min="6642" max="6642" width="5.85546875" customWidth="1"/>
    <col min="6643" max="6643" width="23.7109375" customWidth="1"/>
    <col min="6644" max="6656" width="0" hidden="1" customWidth="1"/>
    <col min="6657" max="6657" width="28.7109375" customWidth="1"/>
    <col min="6658" max="6658" width="32.85546875" customWidth="1"/>
    <col min="6659" max="6659" width="24.140625" customWidth="1"/>
    <col min="6660" max="6660" width="8.42578125" customWidth="1"/>
    <col min="6661" max="6661" width="8.28515625" customWidth="1"/>
    <col min="6662" max="6662" width="10.7109375" customWidth="1"/>
    <col min="6663" max="6663" width="11.28515625" customWidth="1"/>
    <col min="6664" max="6664" width="13.42578125" customWidth="1"/>
    <col min="6665" max="6665" width="14.85546875" customWidth="1"/>
    <col min="6666" max="6666" width="11.7109375" customWidth="1"/>
    <col min="6667" max="6667" width="11.140625" customWidth="1"/>
    <col min="6668" max="6668" width="11.5703125" customWidth="1"/>
    <col min="6669" max="6669" width="11.28515625" customWidth="1"/>
    <col min="6670" max="6670" width="12.5703125" customWidth="1"/>
    <col min="6671" max="6671" width="12.42578125" customWidth="1"/>
    <col min="6672" max="6672" width="14.140625" customWidth="1"/>
    <col min="6673" max="6673" width="14" customWidth="1"/>
    <col min="6674" max="6678" width="14.140625" customWidth="1"/>
    <col min="6679" max="6679" width="11.85546875" customWidth="1"/>
    <col min="6680" max="6680" width="13.140625" customWidth="1"/>
    <col min="6681" max="6681" width="13.5703125" customWidth="1"/>
    <col min="6682" max="6682" width="14.28515625" customWidth="1"/>
    <col min="6683" max="6683" width="12.140625" customWidth="1"/>
    <col min="6684" max="6684" width="11.85546875" customWidth="1"/>
    <col min="6685" max="6685" width="16" customWidth="1"/>
    <col min="6686" max="6686" width="9.7109375" customWidth="1"/>
    <col min="6687" max="6687" width="15.140625" customWidth="1"/>
    <col min="6688" max="6688" width="11.140625" customWidth="1"/>
    <col min="6689" max="6689" width="10.5703125" customWidth="1"/>
    <col min="6690" max="6690" width="9" customWidth="1"/>
    <col min="6691" max="6691" width="10.7109375" customWidth="1"/>
    <col min="6692" max="6692" width="33" customWidth="1"/>
    <col min="6693" max="6693" width="75.5703125" customWidth="1"/>
    <col min="6694" max="6694" width="8" customWidth="1"/>
    <col min="6695" max="6695" width="8.5703125" customWidth="1"/>
    <col min="6696" max="6696" width="17" customWidth="1"/>
    <col min="6697" max="6697" width="44.5703125" customWidth="1"/>
    <col min="6698" max="6698" width="43.28515625" customWidth="1"/>
    <col min="6699" max="6699" width="9" customWidth="1"/>
    <col min="6700" max="6700" width="14.7109375" customWidth="1"/>
    <col min="6701" max="6701" width="22.7109375" customWidth="1"/>
    <col min="6702" max="6702" width="19.42578125" customWidth="1"/>
    <col min="6703" max="6703" width="19" customWidth="1"/>
    <col min="6704" max="6704" width="11.85546875" customWidth="1"/>
    <col min="6705" max="6705" width="77.42578125" customWidth="1"/>
    <col min="6706" max="6706" width="13.7109375" customWidth="1"/>
    <col min="6707" max="6707" width="11.28515625" customWidth="1"/>
    <col min="6708" max="6709" width="9" customWidth="1"/>
    <col min="6710" max="6710" width="21.7109375" customWidth="1"/>
    <col min="6711" max="6711" width="22.42578125" customWidth="1"/>
    <col min="6712" max="6712" width="32" customWidth="1"/>
    <col min="6713" max="6713" width="28.140625" customWidth="1"/>
    <col min="6897" max="6897" width="6.5703125" customWidth="1"/>
    <col min="6898" max="6898" width="5.85546875" customWidth="1"/>
    <col min="6899" max="6899" width="23.7109375" customWidth="1"/>
    <col min="6900" max="6912" width="0" hidden="1" customWidth="1"/>
    <col min="6913" max="6913" width="28.7109375" customWidth="1"/>
    <col min="6914" max="6914" width="32.85546875" customWidth="1"/>
    <col min="6915" max="6915" width="24.140625" customWidth="1"/>
    <col min="6916" max="6916" width="8.42578125" customWidth="1"/>
    <col min="6917" max="6917" width="8.28515625" customWidth="1"/>
    <col min="6918" max="6918" width="10.7109375" customWidth="1"/>
    <col min="6919" max="6919" width="11.28515625" customWidth="1"/>
    <col min="6920" max="6920" width="13.42578125" customWidth="1"/>
    <col min="6921" max="6921" width="14.85546875" customWidth="1"/>
    <col min="6922" max="6922" width="11.7109375" customWidth="1"/>
    <col min="6923" max="6923" width="11.140625" customWidth="1"/>
    <col min="6924" max="6924" width="11.5703125" customWidth="1"/>
    <col min="6925" max="6925" width="11.28515625" customWidth="1"/>
    <col min="6926" max="6926" width="12.5703125" customWidth="1"/>
    <col min="6927" max="6927" width="12.42578125" customWidth="1"/>
    <col min="6928" max="6928" width="14.140625" customWidth="1"/>
    <col min="6929" max="6929" width="14" customWidth="1"/>
    <col min="6930" max="6934" width="14.140625" customWidth="1"/>
    <col min="6935" max="6935" width="11.85546875" customWidth="1"/>
    <col min="6936" max="6936" width="13.140625" customWidth="1"/>
    <col min="6937" max="6937" width="13.5703125" customWidth="1"/>
    <col min="6938" max="6938" width="14.28515625" customWidth="1"/>
    <col min="6939" max="6939" width="12.140625" customWidth="1"/>
    <col min="6940" max="6940" width="11.85546875" customWidth="1"/>
    <col min="6941" max="6941" width="16" customWidth="1"/>
    <col min="6942" max="6942" width="9.7109375" customWidth="1"/>
    <col min="6943" max="6943" width="15.140625" customWidth="1"/>
    <col min="6944" max="6944" width="11.140625" customWidth="1"/>
    <col min="6945" max="6945" width="10.5703125" customWidth="1"/>
    <col min="6946" max="6946" width="9" customWidth="1"/>
    <col min="6947" max="6947" width="10.7109375" customWidth="1"/>
    <col min="6948" max="6948" width="33" customWidth="1"/>
    <col min="6949" max="6949" width="75.5703125" customWidth="1"/>
    <col min="6950" max="6950" width="8" customWidth="1"/>
    <col min="6951" max="6951" width="8.5703125" customWidth="1"/>
    <col min="6952" max="6952" width="17" customWidth="1"/>
    <col min="6953" max="6953" width="44.5703125" customWidth="1"/>
    <col min="6954" max="6954" width="43.28515625" customWidth="1"/>
    <col min="6955" max="6955" width="9" customWidth="1"/>
    <col min="6956" max="6956" width="14.7109375" customWidth="1"/>
    <col min="6957" max="6957" width="22.7109375" customWidth="1"/>
    <col min="6958" max="6958" width="19.42578125" customWidth="1"/>
    <col min="6959" max="6959" width="19" customWidth="1"/>
    <col min="6960" max="6960" width="11.85546875" customWidth="1"/>
    <col min="6961" max="6961" width="77.42578125" customWidth="1"/>
    <col min="6962" max="6962" width="13.7109375" customWidth="1"/>
    <col min="6963" max="6963" width="11.28515625" customWidth="1"/>
    <col min="6964" max="6965" width="9" customWidth="1"/>
    <col min="6966" max="6966" width="21.7109375" customWidth="1"/>
    <col min="6967" max="6967" width="22.42578125" customWidth="1"/>
    <col min="6968" max="6968" width="32" customWidth="1"/>
    <col min="6969" max="6969" width="28.140625" customWidth="1"/>
    <col min="7153" max="7153" width="6.5703125" customWidth="1"/>
    <col min="7154" max="7154" width="5.85546875" customWidth="1"/>
    <col min="7155" max="7155" width="23.7109375" customWidth="1"/>
    <col min="7156" max="7168" width="0" hidden="1" customWidth="1"/>
    <col min="7169" max="7169" width="28.7109375" customWidth="1"/>
    <col min="7170" max="7170" width="32.85546875" customWidth="1"/>
    <col min="7171" max="7171" width="24.140625" customWidth="1"/>
    <col min="7172" max="7172" width="8.42578125" customWidth="1"/>
    <col min="7173" max="7173" width="8.28515625" customWidth="1"/>
    <col min="7174" max="7174" width="10.7109375" customWidth="1"/>
    <col min="7175" max="7175" width="11.28515625" customWidth="1"/>
    <col min="7176" max="7176" width="13.42578125" customWidth="1"/>
    <col min="7177" max="7177" width="14.85546875" customWidth="1"/>
    <col min="7178" max="7178" width="11.7109375" customWidth="1"/>
    <col min="7179" max="7179" width="11.140625" customWidth="1"/>
    <col min="7180" max="7180" width="11.5703125" customWidth="1"/>
    <col min="7181" max="7181" width="11.28515625" customWidth="1"/>
    <col min="7182" max="7182" width="12.5703125" customWidth="1"/>
    <col min="7183" max="7183" width="12.42578125" customWidth="1"/>
    <col min="7184" max="7184" width="14.140625" customWidth="1"/>
    <col min="7185" max="7185" width="14" customWidth="1"/>
    <col min="7186" max="7190" width="14.140625" customWidth="1"/>
    <col min="7191" max="7191" width="11.85546875" customWidth="1"/>
    <col min="7192" max="7192" width="13.140625" customWidth="1"/>
    <col min="7193" max="7193" width="13.5703125" customWidth="1"/>
    <col min="7194" max="7194" width="14.28515625" customWidth="1"/>
    <col min="7195" max="7195" width="12.140625" customWidth="1"/>
    <col min="7196" max="7196" width="11.85546875" customWidth="1"/>
    <col min="7197" max="7197" width="16" customWidth="1"/>
    <col min="7198" max="7198" width="9.7109375" customWidth="1"/>
    <col min="7199" max="7199" width="15.140625" customWidth="1"/>
    <col min="7200" max="7200" width="11.140625" customWidth="1"/>
    <col min="7201" max="7201" width="10.5703125" customWidth="1"/>
    <col min="7202" max="7202" width="9" customWidth="1"/>
    <col min="7203" max="7203" width="10.7109375" customWidth="1"/>
    <col min="7204" max="7204" width="33" customWidth="1"/>
    <col min="7205" max="7205" width="75.5703125" customWidth="1"/>
    <col min="7206" max="7206" width="8" customWidth="1"/>
    <col min="7207" max="7207" width="8.5703125" customWidth="1"/>
    <col min="7208" max="7208" width="17" customWidth="1"/>
    <col min="7209" max="7209" width="44.5703125" customWidth="1"/>
    <col min="7210" max="7210" width="43.28515625" customWidth="1"/>
    <col min="7211" max="7211" width="9" customWidth="1"/>
    <col min="7212" max="7212" width="14.7109375" customWidth="1"/>
    <col min="7213" max="7213" width="22.7109375" customWidth="1"/>
    <col min="7214" max="7214" width="19.42578125" customWidth="1"/>
    <col min="7215" max="7215" width="19" customWidth="1"/>
    <col min="7216" max="7216" width="11.85546875" customWidth="1"/>
    <col min="7217" max="7217" width="77.42578125" customWidth="1"/>
    <col min="7218" max="7218" width="13.7109375" customWidth="1"/>
    <col min="7219" max="7219" width="11.28515625" customWidth="1"/>
    <col min="7220" max="7221" width="9" customWidth="1"/>
    <col min="7222" max="7222" width="21.7109375" customWidth="1"/>
    <col min="7223" max="7223" width="22.42578125" customWidth="1"/>
    <col min="7224" max="7224" width="32" customWidth="1"/>
    <col min="7225" max="7225" width="28.140625" customWidth="1"/>
    <col min="7409" max="7409" width="6.5703125" customWidth="1"/>
    <col min="7410" max="7410" width="5.85546875" customWidth="1"/>
    <col min="7411" max="7411" width="23.7109375" customWidth="1"/>
    <col min="7412" max="7424" width="0" hidden="1" customWidth="1"/>
    <col min="7425" max="7425" width="28.7109375" customWidth="1"/>
    <col min="7426" max="7426" width="32.85546875" customWidth="1"/>
    <col min="7427" max="7427" width="24.140625" customWidth="1"/>
    <col min="7428" max="7428" width="8.42578125" customWidth="1"/>
    <col min="7429" max="7429" width="8.28515625" customWidth="1"/>
    <col min="7430" max="7430" width="10.7109375" customWidth="1"/>
    <col min="7431" max="7431" width="11.28515625" customWidth="1"/>
    <col min="7432" max="7432" width="13.42578125" customWidth="1"/>
    <col min="7433" max="7433" width="14.85546875" customWidth="1"/>
    <col min="7434" max="7434" width="11.7109375" customWidth="1"/>
    <col min="7435" max="7435" width="11.140625" customWidth="1"/>
    <col min="7436" max="7436" width="11.5703125" customWidth="1"/>
    <col min="7437" max="7437" width="11.28515625" customWidth="1"/>
    <col min="7438" max="7438" width="12.5703125" customWidth="1"/>
    <col min="7439" max="7439" width="12.42578125" customWidth="1"/>
    <col min="7440" max="7440" width="14.140625" customWidth="1"/>
    <col min="7441" max="7441" width="14" customWidth="1"/>
    <col min="7442" max="7446" width="14.140625" customWidth="1"/>
    <col min="7447" max="7447" width="11.85546875" customWidth="1"/>
    <col min="7448" max="7448" width="13.140625" customWidth="1"/>
    <col min="7449" max="7449" width="13.5703125" customWidth="1"/>
    <col min="7450" max="7450" width="14.28515625" customWidth="1"/>
    <col min="7451" max="7451" width="12.140625" customWidth="1"/>
    <col min="7452" max="7452" width="11.85546875" customWidth="1"/>
    <col min="7453" max="7453" width="16" customWidth="1"/>
    <col min="7454" max="7454" width="9.7109375" customWidth="1"/>
    <col min="7455" max="7455" width="15.140625" customWidth="1"/>
    <col min="7456" max="7456" width="11.140625" customWidth="1"/>
    <col min="7457" max="7457" width="10.5703125" customWidth="1"/>
    <col min="7458" max="7458" width="9" customWidth="1"/>
    <col min="7459" max="7459" width="10.7109375" customWidth="1"/>
    <col min="7460" max="7460" width="33" customWidth="1"/>
    <col min="7461" max="7461" width="75.5703125" customWidth="1"/>
    <col min="7462" max="7462" width="8" customWidth="1"/>
    <col min="7463" max="7463" width="8.5703125" customWidth="1"/>
    <col min="7464" max="7464" width="17" customWidth="1"/>
    <col min="7465" max="7465" width="44.5703125" customWidth="1"/>
    <col min="7466" max="7466" width="43.28515625" customWidth="1"/>
    <col min="7467" max="7467" width="9" customWidth="1"/>
    <col min="7468" max="7468" width="14.7109375" customWidth="1"/>
    <col min="7469" max="7469" width="22.7109375" customWidth="1"/>
    <col min="7470" max="7470" width="19.42578125" customWidth="1"/>
    <col min="7471" max="7471" width="19" customWidth="1"/>
    <col min="7472" max="7472" width="11.85546875" customWidth="1"/>
    <col min="7473" max="7473" width="77.42578125" customWidth="1"/>
    <col min="7474" max="7474" width="13.7109375" customWidth="1"/>
    <col min="7475" max="7475" width="11.28515625" customWidth="1"/>
    <col min="7476" max="7477" width="9" customWidth="1"/>
    <col min="7478" max="7478" width="21.7109375" customWidth="1"/>
    <col min="7479" max="7479" width="22.42578125" customWidth="1"/>
    <col min="7480" max="7480" width="32" customWidth="1"/>
    <col min="7481" max="7481" width="28.140625" customWidth="1"/>
    <col min="7665" max="7665" width="6.5703125" customWidth="1"/>
    <col min="7666" max="7666" width="5.85546875" customWidth="1"/>
    <col min="7667" max="7667" width="23.7109375" customWidth="1"/>
    <col min="7668" max="7680" width="0" hidden="1" customWidth="1"/>
    <col min="7681" max="7681" width="28.7109375" customWidth="1"/>
    <col min="7682" max="7682" width="32.85546875" customWidth="1"/>
    <col min="7683" max="7683" width="24.140625" customWidth="1"/>
    <col min="7684" max="7684" width="8.42578125" customWidth="1"/>
    <col min="7685" max="7685" width="8.28515625" customWidth="1"/>
    <col min="7686" max="7686" width="10.7109375" customWidth="1"/>
    <col min="7687" max="7687" width="11.28515625" customWidth="1"/>
    <col min="7688" max="7688" width="13.42578125" customWidth="1"/>
    <col min="7689" max="7689" width="14.85546875" customWidth="1"/>
    <col min="7690" max="7690" width="11.7109375" customWidth="1"/>
    <col min="7691" max="7691" width="11.140625" customWidth="1"/>
    <col min="7692" max="7692" width="11.5703125" customWidth="1"/>
    <col min="7693" max="7693" width="11.28515625" customWidth="1"/>
    <col min="7694" max="7694" width="12.5703125" customWidth="1"/>
    <col min="7695" max="7695" width="12.42578125" customWidth="1"/>
    <col min="7696" max="7696" width="14.140625" customWidth="1"/>
    <col min="7697" max="7697" width="14" customWidth="1"/>
    <col min="7698" max="7702" width="14.140625" customWidth="1"/>
    <col min="7703" max="7703" width="11.85546875" customWidth="1"/>
    <col min="7704" max="7704" width="13.140625" customWidth="1"/>
    <col min="7705" max="7705" width="13.5703125" customWidth="1"/>
    <col min="7706" max="7706" width="14.28515625" customWidth="1"/>
    <col min="7707" max="7707" width="12.140625" customWidth="1"/>
    <col min="7708" max="7708" width="11.85546875" customWidth="1"/>
    <col min="7709" max="7709" width="16" customWidth="1"/>
    <col min="7710" max="7710" width="9.7109375" customWidth="1"/>
    <col min="7711" max="7711" width="15.140625" customWidth="1"/>
    <col min="7712" max="7712" width="11.140625" customWidth="1"/>
    <col min="7713" max="7713" width="10.5703125" customWidth="1"/>
    <col min="7714" max="7714" width="9" customWidth="1"/>
    <col min="7715" max="7715" width="10.7109375" customWidth="1"/>
    <col min="7716" max="7716" width="33" customWidth="1"/>
    <col min="7717" max="7717" width="75.5703125" customWidth="1"/>
    <col min="7718" max="7718" width="8" customWidth="1"/>
    <col min="7719" max="7719" width="8.5703125" customWidth="1"/>
    <col min="7720" max="7720" width="17" customWidth="1"/>
    <col min="7721" max="7721" width="44.5703125" customWidth="1"/>
    <col min="7722" max="7722" width="43.28515625" customWidth="1"/>
    <col min="7723" max="7723" width="9" customWidth="1"/>
    <col min="7724" max="7724" width="14.7109375" customWidth="1"/>
    <col min="7725" max="7725" width="22.7109375" customWidth="1"/>
    <col min="7726" max="7726" width="19.42578125" customWidth="1"/>
    <col min="7727" max="7727" width="19" customWidth="1"/>
    <col min="7728" max="7728" width="11.85546875" customWidth="1"/>
    <col min="7729" max="7729" width="77.42578125" customWidth="1"/>
    <col min="7730" max="7730" width="13.7109375" customWidth="1"/>
    <col min="7731" max="7731" width="11.28515625" customWidth="1"/>
    <col min="7732" max="7733" width="9" customWidth="1"/>
    <col min="7734" max="7734" width="21.7109375" customWidth="1"/>
    <col min="7735" max="7735" width="22.42578125" customWidth="1"/>
    <col min="7736" max="7736" width="32" customWidth="1"/>
    <col min="7737" max="7737" width="28.140625" customWidth="1"/>
    <col min="7921" max="7921" width="6.5703125" customWidth="1"/>
    <col min="7922" max="7922" width="5.85546875" customWidth="1"/>
    <col min="7923" max="7923" width="23.7109375" customWidth="1"/>
    <col min="7924" max="7936" width="0" hidden="1" customWidth="1"/>
    <col min="7937" max="7937" width="28.7109375" customWidth="1"/>
    <col min="7938" max="7938" width="32.85546875" customWidth="1"/>
    <col min="7939" max="7939" width="24.140625" customWidth="1"/>
    <col min="7940" max="7940" width="8.42578125" customWidth="1"/>
    <col min="7941" max="7941" width="8.28515625" customWidth="1"/>
    <col min="7942" max="7942" width="10.7109375" customWidth="1"/>
    <col min="7943" max="7943" width="11.28515625" customWidth="1"/>
    <col min="7944" max="7944" width="13.42578125" customWidth="1"/>
    <col min="7945" max="7945" width="14.85546875" customWidth="1"/>
    <col min="7946" max="7946" width="11.7109375" customWidth="1"/>
    <col min="7947" max="7947" width="11.140625" customWidth="1"/>
    <col min="7948" max="7948" width="11.5703125" customWidth="1"/>
    <col min="7949" max="7949" width="11.28515625" customWidth="1"/>
    <col min="7950" max="7950" width="12.5703125" customWidth="1"/>
    <col min="7951" max="7951" width="12.42578125" customWidth="1"/>
    <col min="7952" max="7952" width="14.140625" customWidth="1"/>
    <col min="7953" max="7953" width="14" customWidth="1"/>
    <col min="7954" max="7958" width="14.140625" customWidth="1"/>
    <col min="7959" max="7959" width="11.85546875" customWidth="1"/>
    <col min="7960" max="7960" width="13.140625" customWidth="1"/>
    <col min="7961" max="7961" width="13.5703125" customWidth="1"/>
    <col min="7962" max="7962" width="14.28515625" customWidth="1"/>
    <col min="7963" max="7963" width="12.140625" customWidth="1"/>
    <col min="7964" max="7964" width="11.85546875" customWidth="1"/>
    <col min="7965" max="7965" width="16" customWidth="1"/>
    <col min="7966" max="7966" width="9.7109375" customWidth="1"/>
    <col min="7967" max="7967" width="15.140625" customWidth="1"/>
    <col min="7968" max="7968" width="11.140625" customWidth="1"/>
    <col min="7969" max="7969" width="10.5703125" customWidth="1"/>
    <col min="7970" max="7970" width="9" customWidth="1"/>
    <col min="7971" max="7971" width="10.7109375" customWidth="1"/>
    <col min="7972" max="7972" width="33" customWidth="1"/>
    <col min="7973" max="7973" width="75.5703125" customWidth="1"/>
    <col min="7974" max="7974" width="8" customWidth="1"/>
    <col min="7975" max="7975" width="8.5703125" customWidth="1"/>
    <col min="7976" max="7976" width="17" customWidth="1"/>
    <col min="7977" max="7977" width="44.5703125" customWidth="1"/>
    <col min="7978" max="7978" width="43.28515625" customWidth="1"/>
    <col min="7979" max="7979" width="9" customWidth="1"/>
    <col min="7980" max="7980" width="14.7109375" customWidth="1"/>
    <col min="7981" max="7981" width="22.7109375" customWidth="1"/>
    <col min="7982" max="7982" width="19.42578125" customWidth="1"/>
    <col min="7983" max="7983" width="19" customWidth="1"/>
    <col min="7984" max="7984" width="11.85546875" customWidth="1"/>
    <col min="7985" max="7985" width="77.42578125" customWidth="1"/>
    <col min="7986" max="7986" width="13.7109375" customWidth="1"/>
    <col min="7987" max="7987" width="11.28515625" customWidth="1"/>
    <col min="7988" max="7989" width="9" customWidth="1"/>
    <col min="7990" max="7990" width="21.7109375" customWidth="1"/>
    <col min="7991" max="7991" width="22.42578125" customWidth="1"/>
    <col min="7992" max="7992" width="32" customWidth="1"/>
    <col min="7993" max="7993" width="28.140625" customWidth="1"/>
    <col min="8177" max="8177" width="6.5703125" customWidth="1"/>
    <col min="8178" max="8178" width="5.85546875" customWidth="1"/>
    <col min="8179" max="8179" width="23.7109375" customWidth="1"/>
    <col min="8180" max="8192" width="0" hidden="1" customWidth="1"/>
    <col min="8193" max="8193" width="28.7109375" customWidth="1"/>
    <col min="8194" max="8194" width="32.85546875" customWidth="1"/>
    <col min="8195" max="8195" width="24.140625" customWidth="1"/>
    <col min="8196" max="8196" width="8.42578125" customWidth="1"/>
    <col min="8197" max="8197" width="8.28515625" customWidth="1"/>
    <col min="8198" max="8198" width="10.7109375" customWidth="1"/>
    <col min="8199" max="8199" width="11.28515625" customWidth="1"/>
    <col min="8200" max="8200" width="13.42578125" customWidth="1"/>
    <col min="8201" max="8201" width="14.85546875" customWidth="1"/>
    <col min="8202" max="8202" width="11.7109375" customWidth="1"/>
    <col min="8203" max="8203" width="11.140625" customWidth="1"/>
    <col min="8204" max="8204" width="11.5703125" customWidth="1"/>
    <col min="8205" max="8205" width="11.28515625" customWidth="1"/>
    <col min="8206" max="8206" width="12.5703125" customWidth="1"/>
    <col min="8207" max="8207" width="12.42578125" customWidth="1"/>
    <col min="8208" max="8208" width="14.140625" customWidth="1"/>
    <col min="8209" max="8209" width="14" customWidth="1"/>
    <col min="8210" max="8214" width="14.140625" customWidth="1"/>
    <col min="8215" max="8215" width="11.85546875" customWidth="1"/>
    <col min="8216" max="8216" width="13.140625" customWidth="1"/>
    <col min="8217" max="8217" width="13.5703125" customWidth="1"/>
    <col min="8218" max="8218" width="14.28515625" customWidth="1"/>
    <col min="8219" max="8219" width="12.140625" customWidth="1"/>
    <col min="8220" max="8220" width="11.85546875" customWidth="1"/>
    <col min="8221" max="8221" width="16" customWidth="1"/>
    <col min="8222" max="8222" width="9.7109375" customWidth="1"/>
    <col min="8223" max="8223" width="15.140625" customWidth="1"/>
    <col min="8224" max="8224" width="11.140625" customWidth="1"/>
    <col min="8225" max="8225" width="10.5703125" customWidth="1"/>
    <col min="8226" max="8226" width="9" customWidth="1"/>
    <col min="8227" max="8227" width="10.7109375" customWidth="1"/>
    <col min="8228" max="8228" width="33" customWidth="1"/>
    <col min="8229" max="8229" width="75.5703125" customWidth="1"/>
    <col min="8230" max="8230" width="8" customWidth="1"/>
    <col min="8231" max="8231" width="8.5703125" customWidth="1"/>
    <col min="8232" max="8232" width="17" customWidth="1"/>
    <col min="8233" max="8233" width="44.5703125" customWidth="1"/>
    <col min="8234" max="8234" width="43.28515625" customWidth="1"/>
    <col min="8235" max="8235" width="9" customWidth="1"/>
    <col min="8236" max="8236" width="14.7109375" customWidth="1"/>
    <col min="8237" max="8237" width="22.7109375" customWidth="1"/>
    <col min="8238" max="8238" width="19.42578125" customWidth="1"/>
    <col min="8239" max="8239" width="19" customWidth="1"/>
    <col min="8240" max="8240" width="11.85546875" customWidth="1"/>
    <col min="8241" max="8241" width="77.42578125" customWidth="1"/>
    <col min="8242" max="8242" width="13.7109375" customWidth="1"/>
    <col min="8243" max="8243" width="11.28515625" customWidth="1"/>
    <col min="8244" max="8245" width="9" customWidth="1"/>
    <col min="8246" max="8246" width="21.7109375" customWidth="1"/>
    <col min="8247" max="8247" width="22.42578125" customWidth="1"/>
    <col min="8248" max="8248" width="32" customWidth="1"/>
    <col min="8249" max="8249" width="28.140625" customWidth="1"/>
    <col min="8433" max="8433" width="6.5703125" customWidth="1"/>
    <col min="8434" max="8434" width="5.85546875" customWidth="1"/>
    <col min="8435" max="8435" width="23.7109375" customWidth="1"/>
    <col min="8436" max="8448" width="0" hidden="1" customWidth="1"/>
    <col min="8449" max="8449" width="28.7109375" customWidth="1"/>
    <col min="8450" max="8450" width="32.85546875" customWidth="1"/>
    <col min="8451" max="8451" width="24.140625" customWidth="1"/>
    <col min="8452" max="8452" width="8.42578125" customWidth="1"/>
    <col min="8453" max="8453" width="8.28515625" customWidth="1"/>
    <col min="8454" max="8454" width="10.7109375" customWidth="1"/>
    <col min="8455" max="8455" width="11.28515625" customWidth="1"/>
    <col min="8456" max="8456" width="13.42578125" customWidth="1"/>
    <col min="8457" max="8457" width="14.85546875" customWidth="1"/>
    <col min="8458" max="8458" width="11.7109375" customWidth="1"/>
    <col min="8459" max="8459" width="11.140625" customWidth="1"/>
    <col min="8460" max="8460" width="11.5703125" customWidth="1"/>
    <col min="8461" max="8461" width="11.28515625" customWidth="1"/>
    <col min="8462" max="8462" width="12.5703125" customWidth="1"/>
    <col min="8463" max="8463" width="12.42578125" customWidth="1"/>
    <col min="8464" max="8464" width="14.140625" customWidth="1"/>
    <col min="8465" max="8465" width="14" customWidth="1"/>
    <col min="8466" max="8470" width="14.140625" customWidth="1"/>
    <col min="8471" max="8471" width="11.85546875" customWidth="1"/>
    <col min="8472" max="8472" width="13.140625" customWidth="1"/>
    <col min="8473" max="8473" width="13.5703125" customWidth="1"/>
    <col min="8474" max="8474" width="14.28515625" customWidth="1"/>
    <col min="8475" max="8475" width="12.140625" customWidth="1"/>
    <col min="8476" max="8476" width="11.85546875" customWidth="1"/>
    <col min="8477" max="8477" width="16" customWidth="1"/>
    <col min="8478" max="8478" width="9.7109375" customWidth="1"/>
    <col min="8479" max="8479" width="15.140625" customWidth="1"/>
    <col min="8480" max="8480" width="11.140625" customWidth="1"/>
    <col min="8481" max="8481" width="10.5703125" customWidth="1"/>
    <col min="8482" max="8482" width="9" customWidth="1"/>
    <col min="8483" max="8483" width="10.7109375" customWidth="1"/>
    <col min="8484" max="8484" width="33" customWidth="1"/>
    <col min="8485" max="8485" width="75.5703125" customWidth="1"/>
    <col min="8486" max="8486" width="8" customWidth="1"/>
    <col min="8487" max="8487" width="8.5703125" customWidth="1"/>
    <col min="8488" max="8488" width="17" customWidth="1"/>
    <col min="8489" max="8489" width="44.5703125" customWidth="1"/>
    <col min="8490" max="8490" width="43.28515625" customWidth="1"/>
    <col min="8491" max="8491" width="9" customWidth="1"/>
    <col min="8492" max="8492" width="14.7109375" customWidth="1"/>
    <col min="8493" max="8493" width="22.7109375" customWidth="1"/>
    <col min="8494" max="8494" width="19.42578125" customWidth="1"/>
    <col min="8495" max="8495" width="19" customWidth="1"/>
    <col min="8496" max="8496" width="11.85546875" customWidth="1"/>
    <col min="8497" max="8497" width="77.42578125" customWidth="1"/>
    <col min="8498" max="8498" width="13.7109375" customWidth="1"/>
    <col min="8499" max="8499" width="11.28515625" customWidth="1"/>
    <col min="8500" max="8501" width="9" customWidth="1"/>
    <col min="8502" max="8502" width="21.7109375" customWidth="1"/>
    <col min="8503" max="8503" width="22.42578125" customWidth="1"/>
    <col min="8504" max="8504" width="32" customWidth="1"/>
    <col min="8505" max="8505" width="28.140625" customWidth="1"/>
    <col min="8689" max="8689" width="6.5703125" customWidth="1"/>
    <col min="8690" max="8690" width="5.85546875" customWidth="1"/>
    <col min="8691" max="8691" width="23.7109375" customWidth="1"/>
    <col min="8692" max="8704" width="0" hidden="1" customWidth="1"/>
    <col min="8705" max="8705" width="28.7109375" customWidth="1"/>
    <col min="8706" max="8706" width="32.85546875" customWidth="1"/>
    <col min="8707" max="8707" width="24.140625" customWidth="1"/>
    <col min="8708" max="8708" width="8.42578125" customWidth="1"/>
    <col min="8709" max="8709" width="8.28515625" customWidth="1"/>
    <col min="8710" max="8710" width="10.7109375" customWidth="1"/>
    <col min="8711" max="8711" width="11.28515625" customWidth="1"/>
    <col min="8712" max="8712" width="13.42578125" customWidth="1"/>
    <col min="8713" max="8713" width="14.85546875" customWidth="1"/>
    <col min="8714" max="8714" width="11.7109375" customWidth="1"/>
    <col min="8715" max="8715" width="11.140625" customWidth="1"/>
    <col min="8716" max="8716" width="11.5703125" customWidth="1"/>
    <col min="8717" max="8717" width="11.28515625" customWidth="1"/>
    <col min="8718" max="8718" width="12.5703125" customWidth="1"/>
    <col min="8719" max="8719" width="12.42578125" customWidth="1"/>
    <col min="8720" max="8720" width="14.140625" customWidth="1"/>
    <col min="8721" max="8721" width="14" customWidth="1"/>
    <col min="8722" max="8726" width="14.140625" customWidth="1"/>
    <col min="8727" max="8727" width="11.85546875" customWidth="1"/>
    <col min="8728" max="8728" width="13.140625" customWidth="1"/>
    <col min="8729" max="8729" width="13.5703125" customWidth="1"/>
    <col min="8730" max="8730" width="14.28515625" customWidth="1"/>
    <col min="8731" max="8731" width="12.140625" customWidth="1"/>
    <col min="8732" max="8732" width="11.85546875" customWidth="1"/>
    <col min="8733" max="8733" width="16" customWidth="1"/>
    <col min="8734" max="8734" width="9.7109375" customWidth="1"/>
    <col min="8735" max="8735" width="15.140625" customWidth="1"/>
    <col min="8736" max="8736" width="11.140625" customWidth="1"/>
    <col min="8737" max="8737" width="10.5703125" customWidth="1"/>
    <col min="8738" max="8738" width="9" customWidth="1"/>
    <col min="8739" max="8739" width="10.7109375" customWidth="1"/>
    <col min="8740" max="8740" width="33" customWidth="1"/>
    <col min="8741" max="8741" width="75.5703125" customWidth="1"/>
    <col min="8742" max="8742" width="8" customWidth="1"/>
    <col min="8743" max="8743" width="8.5703125" customWidth="1"/>
    <col min="8744" max="8744" width="17" customWidth="1"/>
    <col min="8745" max="8745" width="44.5703125" customWidth="1"/>
    <col min="8746" max="8746" width="43.28515625" customWidth="1"/>
    <col min="8747" max="8747" width="9" customWidth="1"/>
    <col min="8748" max="8748" width="14.7109375" customWidth="1"/>
    <col min="8749" max="8749" width="22.7109375" customWidth="1"/>
    <col min="8750" max="8750" width="19.42578125" customWidth="1"/>
    <col min="8751" max="8751" width="19" customWidth="1"/>
    <col min="8752" max="8752" width="11.85546875" customWidth="1"/>
    <col min="8753" max="8753" width="77.42578125" customWidth="1"/>
    <col min="8754" max="8754" width="13.7109375" customWidth="1"/>
    <col min="8755" max="8755" width="11.28515625" customWidth="1"/>
    <col min="8756" max="8757" width="9" customWidth="1"/>
    <col min="8758" max="8758" width="21.7109375" customWidth="1"/>
    <col min="8759" max="8759" width="22.42578125" customWidth="1"/>
    <col min="8760" max="8760" width="32" customWidth="1"/>
    <col min="8761" max="8761" width="28.140625" customWidth="1"/>
    <col min="8945" max="8945" width="6.5703125" customWidth="1"/>
    <col min="8946" max="8946" width="5.85546875" customWidth="1"/>
    <col min="8947" max="8947" width="23.7109375" customWidth="1"/>
    <col min="8948" max="8960" width="0" hidden="1" customWidth="1"/>
    <col min="8961" max="8961" width="28.7109375" customWidth="1"/>
    <col min="8962" max="8962" width="32.85546875" customWidth="1"/>
    <col min="8963" max="8963" width="24.140625" customWidth="1"/>
    <col min="8964" max="8964" width="8.42578125" customWidth="1"/>
    <col min="8965" max="8965" width="8.28515625" customWidth="1"/>
    <col min="8966" max="8966" width="10.7109375" customWidth="1"/>
    <col min="8967" max="8967" width="11.28515625" customWidth="1"/>
    <col min="8968" max="8968" width="13.42578125" customWidth="1"/>
    <col min="8969" max="8969" width="14.85546875" customWidth="1"/>
    <col min="8970" max="8970" width="11.7109375" customWidth="1"/>
    <col min="8971" max="8971" width="11.140625" customWidth="1"/>
    <col min="8972" max="8972" width="11.5703125" customWidth="1"/>
    <col min="8973" max="8973" width="11.28515625" customWidth="1"/>
    <col min="8974" max="8974" width="12.5703125" customWidth="1"/>
    <col min="8975" max="8975" width="12.42578125" customWidth="1"/>
    <col min="8976" max="8976" width="14.140625" customWidth="1"/>
    <col min="8977" max="8977" width="14" customWidth="1"/>
    <col min="8978" max="8982" width="14.140625" customWidth="1"/>
    <col min="8983" max="8983" width="11.85546875" customWidth="1"/>
    <col min="8984" max="8984" width="13.140625" customWidth="1"/>
    <col min="8985" max="8985" width="13.5703125" customWidth="1"/>
    <col min="8986" max="8986" width="14.28515625" customWidth="1"/>
    <col min="8987" max="8987" width="12.140625" customWidth="1"/>
    <col min="8988" max="8988" width="11.85546875" customWidth="1"/>
    <col min="8989" max="8989" width="16" customWidth="1"/>
    <col min="8990" max="8990" width="9.7109375" customWidth="1"/>
    <col min="8991" max="8991" width="15.140625" customWidth="1"/>
    <col min="8992" max="8992" width="11.140625" customWidth="1"/>
    <col min="8993" max="8993" width="10.5703125" customWidth="1"/>
    <col min="8994" max="8994" width="9" customWidth="1"/>
    <col min="8995" max="8995" width="10.7109375" customWidth="1"/>
    <col min="8996" max="8996" width="33" customWidth="1"/>
    <col min="8997" max="8997" width="75.5703125" customWidth="1"/>
    <col min="8998" max="8998" width="8" customWidth="1"/>
    <col min="8999" max="8999" width="8.5703125" customWidth="1"/>
    <col min="9000" max="9000" width="17" customWidth="1"/>
    <col min="9001" max="9001" width="44.5703125" customWidth="1"/>
    <col min="9002" max="9002" width="43.28515625" customWidth="1"/>
    <col min="9003" max="9003" width="9" customWidth="1"/>
    <col min="9004" max="9004" width="14.7109375" customWidth="1"/>
    <col min="9005" max="9005" width="22.7109375" customWidth="1"/>
    <col min="9006" max="9006" width="19.42578125" customWidth="1"/>
    <col min="9007" max="9007" width="19" customWidth="1"/>
    <col min="9008" max="9008" width="11.85546875" customWidth="1"/>
    <col min="9009" max="9009" width="77.42578125" customWidth="1"/>
    <col min="9010" max="9010" width="13.7109375" customWidth="1"/>
    <col min="9011" max="9011" width="11.28515625" customWidth="1"/>
    <col min="9012" max="9013" width="9" customWidth="1"/>
    <col min="9014" max="9014" width="21.7109375" customWidth="1"/>
    <col min="9015" max="9015" width="22.42578125" customWidth="1"/>
    <col min="9016" max="9016" width="32" customWidth="1"/>
    <col min="9017" max="9017" width="28.140625" customWidth="1"/>
    <col min="9201" max="9201" width="6.5703125" customWidth="1"/>
    <col min="9202" max="9202" width="5.85546875" customWidth="1"/>
    <col min="9203" max="9203" width="23.7109375" customWidth="1"/>
    <col min="9204" max="9216" width="0" hidden="1" customWidth="1"/>
    <col min="9217" max="9217" width="28.7109375" customWidth="1"/>
    <col min="9218" max="9218" width="32.85546875" customWidth="1"/>
    <col min="9219" max="9219" width="24.140625" customWidth="1"/>
    <col min="9220" max="9220" width="8.42578125" customWidth="1"/>
    <col min="9221" max="9221" width="8.28515625" customWidth="1"/>
    <col min="9222" max="9222" width="10.7109375" customWidth="1"/>
    <col min="9223" max="9223" width="11.28515625" customWidth="1"/>
    <col min="9224" max="9224" width="13.42578125" customWidth="1"/>
    <col min="9225" max="9225" width="14.85546875" customWidth="1"/>
    <col min="9226" max="9226" width="11.7109375" customWidth="1"/>
    <col min="9227" max="9227" width="11.140625" customWidth="1"/>
    <col min="9228" max="9228" width="11.5703125" customWidth="1"/>
    <col min="9229" max="9229" width="11.28515625" customWidth="1"/>
    <col min="9230" max="9230" width="12.5703125" customWidth="1"/>
    <col min="9231" max="9231" width="12.42578125" customWidth="1"/>
    <col min="9232" max="9232" width="14.140625" customWidth="1"/>
    <col min="9233" max="9233" width="14" customWidth="1"/>
    <col min="9234" max="9238" width="14.140625" customWidth="1"/>
    <col min="9239" max="9239" width="11.85546875" customWidth="1"/>
    <col min="9240" max="9240" width="13.140625" customWidth="1"/>
    <col min="9241" max="9241" width="13.5703125" customWidth="1"/>
    <col min="9242" max="9242" width="14.28515625" customWidth="1"/>
    <col min="9243" max="9243" width="12.140625" customWidth="1"/>
    <col min="9244" max="9244" width="11.85546875" customWidth="1"/>
    <col min="9245" max="9245" width="16" customWidth="1"/>
    <col min="9246" max="9246" width="9.7109375" customWidth="1"/>
    <col min="9247" max="9247" width="15.140625" customWidth="1"/>
    <col min="9248" max="9248" width="11.140625" customWidth="1"/>
    <col min="9249" max="9249" width="10.5703125" customWidth="1"/>
    <col min="9250" max="9250" width="9" customWidth="1"/>
    <col min="9251" max="9251" width="10.7109375" customWidth="1"/>
    <col min="9252" max="9252" width="33" customWidth="1"/>
    <col min="9253" max="9253" width="75.5703125" customWidth="1"/>
    <col min="9254" max="9254" width="8" customWidth="1"/>
    <col min="9255" max="9255" width="8.5703125" customWidth="1"/>
    <col min="9256" max="9256" width="17" customWidth="1"/>
    <col min="9257" max="9257" width="44.5703125" customWidth="1"/>
    <col min="9258" max="9258" width="43.28515625" customWidth="1"/>
    <col min="9259" max="9259" width="9" customWidth="1"/>
    <col min="9260" max="9260" width="14.7109375" customWidth="1"/>
    <col min="9261" max="9261" width="22.7109375" customWidth="1"/>
    <col min="9262" max="9262" width="19.42578125" customWidth="1"/>
    <col min="9263" max="9263" width="19" customWidth="1"/>
    <col min="9264" max="9264" width="11.85546875" customWidth="1"/>
    <col min="9265" max="9265" width="77.42578125" customWidth="1"/>
    <col min="9266" max="9266" width="13.7109375" customWidth="1"/>
    <col min="9267" max="9267" width="11.28515625" customWidth="1"/>
    <col min="9268" max="9269" width="9" customWidth="1"/>
    <col min="9270" max="9270" width="21.7109375" customWidth="1"/>
    <col min="9271" max="9271" width="22.42578125" customWidth="1"/>
    <col min="9272" max="9272" width="32" customWidth="1"/>
    <col min="9273" max="9273" width="28.140625" customWidth="1"/>
    <col min="9457" max="9457" width="6.5703125" customWidth="1"/>
    <col min="9458" max="9458" width="5.85546875" customWidth="1"/>
    <col min="9459" max="9459" width="23.7109375" customWidth="1"/>
    <col min="9460" max="9472" width="0" hidden="1" customWidth="1"/>
    <col min="9473" max="9473" width="28.7109375" customWidth="1"/>
    <col min="9474" max="9474" width="32.85546875" customWidth="1"/>
    <col min="9475" max="9475" width="24.140625" customWidth="1"/>
    <col min="9476" max="9476" width="8.42578125" customWidth="1"/>
    <col min="9477" max="9477" width="8.28515625" customWidth="1"/>
    <col min="9478" max="9478" width="10.7109375" customWidth="1"/>
    <col min="9479" max="9479" width="11.28515625" customWidth="1"/>
    <col min="9480" max="9480" width="13.42578125" customWidth="1"/>
    <col min="9481" max="9481" width="14.85546875" customWidth="1"/>
    <col min="9482" max="9482" width="11.7109375" customWidth="1"/>
    <col min="9483" max="9483" width="11.140625" customWidth="1"/>
    <col min="9484" max="9484" width="11.5703125" customWidth="1"/>
    <col min="9485" max="9485" width="11.28515625" customWidth="1"/>
    <col min="9486" max="9486" width="12.5703125" customWidth="1"/>
    <col min="9487" max="9487" width="12.42578125" customWidth="1"/>
    <col min="9488" max="9488" width="14.140625" customWidth="1"/>
    <col min="9489" max="9489" width="14" customWidth="1"/>
    <col min="9490" max="9494" width="14.140625" customWidth="1"/>
    <col min="9495" max="9495" width="11.85546875" customWidth="1"/>
    <col min="9496" max="9496" width="13.140625" customWidth="1"/>
    <col min="9497" max="9497" width="13.5703125" customWidth="1"/>
    <col min="9498" max="9498" width="14.28515625" customWidth="1"/>
    <col min="9499" max="9499" width="12.140625" customWidth="1"/>
    <col min="9500" max="9500" width="11.85546875" customWidth="1"/>
    <col min="9501" max="9501" width="16" customWidth="1"/>
    <col min="9502" max="9502" width="9.7109375" customWidth="1"/>
    <col min="9503" max="9503" width="15.140625" customWidth="1"/>
    <col min="9504" max="9504" width="11.140625" customWidth="1"/>
    <col min="9505" max="9505" width="10.5703125" customWidth="1"/>
    <col min="9506" max="9506" width="9" customWidth="1"/>
    <col min="9507" max="9507" width="10.7109375" customWidth="1"/>
    <col min="9508" max="9508" width="33" customWidth="1"/>
    <col min="9509" max="9509" width="75.5703125" customWidth="1"/>
    <col min="9510" max="9510" width="8" customWidth="1"/>
    <col min="9511" max="9511" width="8.5703125" customWidth="1"/>
    <col min="9512" max="9512" width="17" customWidth="1"/>
    <col min="9513" max="9513" width="44.5703125" customWidth="1"/>
    <col min="9514" max="9514" width="43.28515625" customWidth="1"/>
    <col min="9515" max="9515" width="9" customWidth="1"/>
    <col min="9516" max="9516" width="14.7109375" customWidth="1"/>
    <col min="9517" max="9517" width="22.7109375" customWidth="1"/>
    <col min="9518" max="9518" width="19.42578125" customWidth="1"/>
    <col min="9519" max="9519" width="19" customWidth="1"/>
    <col min="9520" max="9520" width="11.85546875" customWidth="1"/>
    <col min="9521" max="9521" width="77.42578125" customWidth="1"/>
    <col min="9522" max="9522" width="13.7109375" customWidth="1"/>
    <col min="9523" max="9523" width="11.28515625" customWidth="1"/>
    <col min="9524" max="9525" width="9" customWidth="1"/>
    <col min="9526" max="9526" width="21.7109375" customWidth="1"/>
    <col min="9527" max="9527" width="22.42578125" customWidth="1"/>
    <col min="9528" max="9528" width="32" customWidth="1"/>
    <col min="9529" max="9529" width="28.140625" customWidth="1"/>
    <col min="9713" max="9713" width="6.5703125" customWidth="1"/>
    <col min="9714" max="9714" width="5.85546875" customWidth="1"/>
    <col min="9715" max="9715" width="23.7109375" customWidth="1"/>
    <col min="9716" max="9728" width="0" hidden="1" customWidth="1"/>
    <col min="9729" max="9729" width="28.7109375" customWidth="1"/>
    <col min="9730" max="9730" width="32.85546875" customWidth="1"/>
    <col min="9731" max="9731" width="24.140625" customWidth="1"/>
    <col min="9732" max="9732" width="8.42578125" customWidth="1"/>
    <col min="9733" max="9733" width="8.28515625" customWidth="1"/>
    <col min="9734" max="9734" width="10.7109375" customWidth="1"/>
    <col min="9735" max="9735" width="11.28515625" customWidth="1"/>
    <col min="9736" max="9736" width="13.42578125" customWidth="1"/>
    <col min="9737" max="9737" width="14.85546875" customWidth="1"/>
    <col min="9738" max="9738" width="11.7109375" customWidth="1"/>
    <col min="9739" max="9739" width="11.140625" customWidth="1"/>
    <col min="9740" max="9740" width="11.5703125" customWidth="1"/>
    <col min="9741" max="9741" width="11.28515625" customWidth="1"/>
    <col min="9742" max="9742" width="12.5703125" customWidth="1"/>
    <col min="9743" max="9743" width="12.42578125" customWidth="1"/>
    <col min="9744" max="9744" width="14.140625" customWidth="1"/>
    <col min="9745" max="9745" width="14" customWidth="1"/>
    <col min="9746" max="9750" width="14.140625" customWidth="1"/>
    <col min="9751" max="9751" width="11.85546875" customWidth="1"/>
    <col min="9752" max="9752" width="13.140625" customWidth="1"/>
    <col min="9753" max="9753" width="13.5703125" customWidth="1"/>
    <col min="9754" max="9754" width="14.28515625" customWidth="1"/>
    <col min="9755" max="9755" width="12.140625" customWidth="1"/>
    <col min="9756" max="9756" width="11.85546875" customWidth="1"/>
    <col min="9757" max="9757" width="16" customWidth="1"/>
    <col min="9758" max="9758" width="9.7109375" customWidth="1"/>
    <col min="9759" max="9759" width="15.140625" customWidth="1"/>
    <col min="9760" max="9760" width="11.140625" customWidth="1"/>
    <col min="9761" max="9761" width="10.5703125" customWidth="1"/>
    <col min="9762" max="9762" width="9" customWidth="1"/>
    <col min="9763" max="9763" width="10.7109375" customWidth="1"/>
    <col min="9764" max="9764" width="33" customWidth="1"/>
    <col min="9765" max="9765" width="75.5703125" customWidth="1"/>
    <col min="9766" max="9766" width="8" customWidth="1"/>
    <col min="9767" max="9767" width="8.5703125" customWidth="1"/>
    <col min="9768" max="9768" width="17" customWidth="1"/>
    <col min="9769" max="9769" width="44.5703125" customWidth="1"/>
    <col min="9770" max="9770" width="43.28515625" customWidth="1"/>
    <col min="9771" max="9771" width="9" customWidth="1"/>
    <col min="9772" max="9772" width="14.7109375" customWidth="1"/>
    <col min="9773" max="9773" width="22.7109375" customWidth="1"/>
    <col min="9774" max="9774" width="19.42578125" customWidth="1"/>
    <col min="9775" max="9775" width="19" customWidth="1"/>
    <col min="9776" max="9776" width="11.85546875" customWidth="1"/>
    <col min="9777" max="9777" width="77.42578125" customWidth="1"/>
    <col min="9778" max="9778" width="13.7109375" customWidth="1"/>
    <col min="9779" max="9779" width="11.28515625" customWidth="1"/>
    <col min="9780" max="9781" width="9" customWidth="1"/>
    <col min="9782" max="9782" width="21.7109375" customWidth="1"/>
    <col min="9783" max="9783" width="22.42578125" customWidth="1"/>
    <col min="9784" max="9784" width="32" customWidth="1"/>
    <col min="9785" max="9785" width="28.140625" customWidth="1"/>
    <col min="9969" max="9969" width="6.5703125" customWidth="1"/>
    <col min="9970" max="9970" width="5.85546875" customWidth="1"/>
    <col min="9971" max="9971" width="23.7109375" customWidth="1"/>
    <col min="9972" max="9984" width="0" hidden="1" customWidth="1"/>
    <col min="9985" max="9985" width="28.7109375" customWidth="1"/>
    <col min="9986" max="9986" width="32.85546875" customWidth="1"/>
    <col min="9987" max="9987" width="24.140625" customWidth="1"/>
    <col min="9988" max="9988" width="8.42578125" customWidth="1"/>
    <col min="9989" max="9989" width="8.28515625" customWidth="1"/>
    <col min="9990" max="9990" width="10.7109375" customWidth="1"/>
    <col min="9991" max="9991" width="11.28515625" customWidth="1"/>
    <col min="9992" max="9992" width="13.42578125" customWidth="1"/>
    <col min="9993" max="9993" width="14.85546875" customWidth="1"/>
    <col min="9994" max="9994" width="11.7109375" customWidth="1"/>
    <col min="9995" max="9995" width="11.140625" customWidth="1"/>
    <col min="9996" max="9996" width="11.5703125" customWidth="1"/>
    <col min="9997" max="9997" width="11.28515625" customWidth="1"/>
    <col min="9998" max="9998" width="12.5703125" customWidth="1"/>
    <col min="9999" max="9999" width="12.42578125" customWidth="1"/>
    <col min="10000" max="10000" width="14.140625" customWidth="1"/>
    <col min="10001" max="10001" width="14" customWidth="1"/>
    <col min="10002" max="10006" width="14.140625" customWidth="1"/>
    <col min="10007" max="10007" width="11.85546875" customWidth="1"/>
    <col min="10008" max="10008" width="13.140625" customWidth="1"/>
    <col min="10009" max="10009" width="13.5703125" customWidth="1"/>
    <col min="10010" max="10010" width="14.28515625" customWidth="1"/>
    <col min="10011" max="10011" width="12.140625" customWidth="1"/>
    <col min="10012" max="10012" width="11.85546875" customWidth="1"/>
    <col min="10013" max="10013" width="16" customWidth="1"/>
    <col min="10014" max="10014" width="9.7109375" customWidth="1"/>
    <col min="10015" max="10015" width="15.140625" customWidth="1"/>
    <col min="10016" max="10016" width="11.140625" customWidth="1"/>
    <col min="10017" max="10017" width="10.5703125" customWidth="1"/>
    <col min="10018" max="10018" width="9" customWidth="1"/>
    <col min="10019" max="10019" width="10.7109375" customWidth="1"/>
    <col min="10020" max="10020" width="33" customWidth="1"/>
    <col min="10021" max="10021" width="75.5703125" customWidth="1"/>
    <col min="10022" max="10022" width="8" customWidth="1"/>
    <col min="10023" max="10023" width="8.5703125" customWidth="1"/>
    <col min="10024" max="10024" width="17" customWidth="1"/>
    <col min="10025" max="10025" width="44.5703125" customWidth="1"/>
    <col min="10026" max="10026" width="43.28515625" customWidth="1"/>
    <col min="10027" max="10027" width="9" customWidth="1"/>
    <col min="10028" max="10028" width="14.7109375" customWidth="1"/>
    <col min="10029" max="10029" width="22.7109375" customWidth="1"/>
    <col min="10030" max="10030" width="19.42578125" customWidth="1"/>
    <col min="10031" max="10031" width="19" customWidth="1"/>
    <col min="10032" max="10032" width="11.85546875" customWidth="1"/>
    <col min="10033" max="10033" width="77.42578125" customWidth="1"/>
    <col min="10034" max="10034" width="13.7109375" customWidth="1"/>
    <col min="10035" max="10035" width="11.28515625" customWidth="1"/>
    <col min="10036" max="10037" width="9" customWidth="1"/>
    <col min="10038" max="10038" width="21.7109375" customWidth="1"/>
    <col min="10039" max="10039" width="22.42578125" customWidth="1"/>
    <col min="10040" max="10040" width="32" customWidth="1"/>
    <col min="10041" max="10041" width="28.140625" customWidth="1"/>
    <col min="10225" max="10225" width="6.5703125" customWidth="1"/>
    <col min="10226" max="10226" width="5.85546875" customWidth="1"/>
    <col min="10227" max="10227" width="23.7109375" customWidth="1"/>
    <col min="10228" max="10240" width="0" hidden="1" customWidth="1"/>
    <col min="10241" max="10241" width="28.7109375" customWidth="1"/>
    <col min="10242" max="10242" width="32.85546875" customWidth="1"/>
    <col min="10243" max="10243" width="24.140625" customWidth="1"/>
    <col min="10244" max="10244" width="8.42578125" customWidth="1"/>
    <col min="10245" max="10245" width="8.28515625" customWidth="1"/>
    <col min="10246" max="10246" width="10.7109375" customWidth="1"/>
    <col min="10247" max="10247" width="11.28515625" customWidth="1"/>
    <col min="10248" max="10248" width="13.42578125" customWidth="1"/>
    <col min="10249" max="10249" width="14.85546875" customWidth="1"/>
    <col min="10250" max="10250" width="11.7109375" customWidth="1"/>
    <col min="10251" max="10251" width="11.140625" customWidth="1"/>
    <col min="10252" max="10252" width="11.5703125" customWidth="1"/>
    <col min="10253" max="10253" width="11.28515625" customWidth="1"/>
    <col min="10254" max="10254" width="12.5703125" customWidth="1"/>
    <col min="10255" max="10255" width="12.42578125" customWidth="1"/>
    <col min="10256" max="10256" width="14.140625" customWidth="1"/>
    <col min="10257" max="10257" width="14" customWidth="1"/>
    <col min="10258" max="10262" width="14.140625" customWidth="1"/>
    <col min="10263" max="10263" width="11.85546875" customWidth="1"/>
    <col min="10264" max="10264" width="13.140625" customWidth="1"/>
    <col min="10265" max="10265" width="13.5703125" customWidth="1"/>
    <col min="10266" max="10266" width="14.28515625" customWidth="1"/>
    <col min="10267" max="10267" width="12.140625" customWidth="1"/>
    <col min="10268" max="10268" width="11.85546875" customWidth="1"/>
    <col min="10269" max="10269" width="16" customWidth="1"/>
    <col min="10270" max="10270" width="9.7109375" customWidth="1"/>
    <col min="10271" max="10271" width="15.140625" customWidth="1"/>
    <col min="10272" max="10272" width="11.140625" customWidth="1"/>
    <col min="10273" max="10273" width="10.5703125" customWidth="1"/>
    <col min="10274" max="10274" width="9" customWidth="1"/>
    <col min="10275" max="10275" width="10.7109375" customWidth="1"/>
    <col min="10276" max="10276" width="33" customWidth="1"/>
    <col min="10277" max="10277" width="75.5703125" customWidth="1"/>
    <col min="10278" max="10278" width="8" customWidth="1"/>
    <col min="10279" max="10279" width="8.5703125" customWidth="1"/>
    <col min="10280" max="10280" width="17" customWidth="1"/>
    <col min="10281" max="10281" width="44.5703125" customWidth="1"/>
    <col min="10282" max="10282" width="43.28515625" customWidth="1"/>
    <col min="10283" max="10283" width="9" customWidth="1"/>
    <col min="10284" max="10284" width="14.7109375" customWidth="1"/>
    <col min="10285" max="10285" width="22.7109375" customWidth="1"/>
    <col min="10286" max="10286" width="19.42578125" customWidth="1"/>
    <col min="10287" max="10287" width="19" customWidth="1"/>
    <col min="10288" max="10288" width="11.85546875" customWidth="1"/>
    <col min="10289" max="10289" width="77.42578125" customWidth="1"/>
    <col min="10290" max="10290" width="13.7109375" customWidth="1"/>
    <col min="10291" max="10291" width="11.28515625" customWidth="1"/>
    <col min="10292" max="10293" width="9" customWidth="1"/>
    <col min="10294" max="10294" width="21.7109375" customWidth="1"/>
    <col min="10295" max="10295" width="22.42578125" customWidth="1"/>
    <col min="10296" max="10296" width="32" customWidth="1"/>
    <col min="10297" max="10297" width="28.140625" customWidth="1"/>
    <col min="10481" max="10481" width="6.5703125" customWidth="1"/>
    <col min="10482" max="10482" width="5.85546875" customWidth="1"/>
    <col min="10483" max="10483" width="23.7109375" customWidth="1"/>
    <col min="10484" max="10496" width="0" hidden="1" customWidth="1"/>
    <col min="10497" max="10497" width="28.7109375" customWidth="1"/>
    <col min="10498" max="10498" width="32.85546875" customWidth="1"/>
    <col min="10499" max="10499" width="24.140625" customWidth="1"/>
    <col min="10500" max="10500" width="8.42578125" customWidth="1"/>
    <col min="10501" max="10501" width="8.28515625" customWidth="1"/>
    <col min="10502" max="10502" width="10.7109375" customWidth="1"/>
    <col min="10503" max="10503" width="11.28515625" customWidth="1"/>
    <col min="10504" max="10504" width="13.42578125" customWidth="1"/>
    <col min="10505" max="10505" width="14.85546875" customWidth="1"/>
    <col min="10506" max="10506" width="11.7109375" customWidth="1"/>
    <col min="10507" max="10507" width="11.140625" customWidth="1"/>
    <col min="10508" max="10508" width="11.5703125" customWidth="1"/>
    <col min="10509" max="10509" width="11.28515625" customWidth="1"/>
    <col min="10510" max="10510" width="12.5703125" customWidth="1"/>
    <col min="10511" max="10511" width="12.42578125" customWidth="1"/>
    <col min="10512" max="10512" width="14.140625" customWidth="1"/>
    <col min="10513" max="10513" width="14" customWidth="1"/>
    <col min="10514" max="10518" width="14.140625" customWidth="1"/>
    <col min="10519" max="10519" width="11.85546875" customWidth="1"/>
    <col min="10520" max="10520" width="13.140625" customWidth="1"/>
    <col min="10521" max="10521" width="13.5703125" customWidth="1"/>
    <col min="10522" max="10522" width="14.28515625" customWidth="1"/>
    <col min="10523" max="10523" width="12.140625" customWidth="1"/>
    <col min="10524" max="10524" width="11.85546875" customWidth="1"/>
    <col min="10525" max="10525" width="16" customWidth="1"/>
    <col min="10526" max="10526" width="9.7109375" customWidth="1"/>
    <col min="10527" max="10527" width="15.140625" customWidth="1"/>
    <col min="10528" max="10528" width="11.140625" customWidth="1"/>
    <col min="10529" max="10529" width="10.5703125" customWidth="1"/>
    <col min="10530" max="10530" width="9" customWidth="1"/>
    <col min="10531" max="10531" width="10.7109375" customWidth="1"/>
    <col min="10532" max="10532" width="33" customWidth="1"/>
    <col min="10533" max="10533" width="75.5703125" customWidth="1"/>
    <col min="10534" max="10534" width="8" customWidth="1"/>
    <col min="10535" max="10535" width="8.5703125" customWidth="1"/>
    <col min="10536" max="10536" width="17" customWidth="1"/>
    <col min="10537" max="10537" width="44.5703125" customWidth="1"/>
    <col min="10538" max="10538" width="43.28515625" customWidth="1"/>
    <col min="10539" max="10539" width="9" customWidth="1"/>
    <col min="10540" max="10540" width="14.7109375" customWidth="1"/>
    <col min="10541" max="10541" width="22.7109375" customWidth="1"/>
    <col min="10542" max="10542" width="19.42578125" customWidth="1"/>
    <col min="10543" max="10543" width="19" customWidth="1"/>
    <col min="10544" max="10544" width="11.85546875" customWidth="1"/>
    <col min="10545" max="10545" width="77.42578125" customWidth="1"/>
    <col min="10546" max="10546" width="13.7109375" customWidth="1"/>
    <col min="10547" max="10547" width="11.28515625" customWidth="1"/>
    <col min="10548" max="10549" width="9" customWidth="1"/>
    <col min="10550" max="10550" width="21.7109375" customWidth="1"/>
    <col min="10551" max="10551" width="22.42578125" customWidth="1"/>
    <col min="10552" max="10552" width="32" customWidth="1"/>
    <col min="10553" max="10553" width="28.140625" customWidth="1"/>
    <col min="10737" max="10737" width="6.5703125" customWidth="1"/>
    <col min="10738" max="10738" width="5.85546875" customWidth="1"/>
    <col min="10739" max="10739" width="23.7109375" customWidth="1"/>
    <col min="10740" max="10752" width="0" hidden="1" customWidth="1"/>
    <col min="10753" max="10753" width="28.7109375" customWidth="1"/>
    <col min="10754" max="10754" width="32.85546875" customWidth="1"/>
    <col min="10755" max="10755" width="24.140625" customWidth="1"/>
    <col min="10756" max="10756" width="8.42578125" customWidth="1"/>
    <col min="10757" max="10757" width="8.28515625" customWidth="1"/>
    <col min="10758" max="10758" width="10.7109375" customWidth="1"/>
    <col min="10759" max="10759" width="11.28515625" customWidth="1"/>
    <col min="10760" max="10760" width="13.42578125" customWidth="1"/>
    <col min="10761" max="10761" width="14.85546875" customWidth="1"/>
    <col min="10762" max="10762" width="11.7109375" customWidth="1"/>
    <col min="10763" max="10763" width="11.140625" customWidth="1"/>
    <col min="10764" max="10764" width="11.5703125" customWidth="1"/>
    <col min="10765" max="10765" width="11.28515625" customWidth="1"/>
    <col min="10766" max="10766" width="12.5703125" customWidth="1"/>
    <col min="10767" max="10767" width="12.42578125" customWidth="1"/>
    <col min="10768" max="10768" width="14.140625" customWidth="1"/>
    <col min="10769" max="10769" width="14" customWidth="1"/>
    <col min="10770" max="10774" width="14.140625" customWidth="1"/>
    <col min="10775" max="10775" width="11.85546875" customWidth="1"/>
    <col min="10776" max="10776" width="13.140625" customWidth="1"/>
    <col min="10777" max="10777" width="13.5703125" customWidth="1"/>
    <col min="10778" max="10778" width="14.28515625" customWidth="1"/>
    <col min="10779" max="10779" width="12.140625" customWidth="1"/>
    <col min="10780" max="10780" width="11.85546875" customWidth="1"/>
    <col min="10781" max="10781" width="16" customWidth="1"/>
    <col min="10782" max="10782" width="9.7109375" customWidth="1"/>
    <col min="10783" max="10783" width="15.140625" customWidth="1"/>
    <col min="10784" max="10784" width="11.140625" customWidth="1"/>
    <col min="10785" max="10785" width="10.5703125" customWidth="1"/>
    <col min="10786" max="10786" width="9" customWidth="1"/>
    <col min="10787" max="10787" width="10.7109375" customWidth="1"/>
    <col min="10788" max="10788" width="33" customWidth="1"/>
    <col min="10789" max="10789" width="75.5703125" customWidth="1"/>
    <col min="10790" max="10790" width="8" customWidth="1"/>
    <col min="10791" max="10791" width="8.5703125" customWidth="1"/>
    <col min="10792" max="10792" width="17" customWidth="1"/>
    <col min="10793" max="10793" width="44.5703125" customWidth="1"/>
    <col min="10794" max="10794" width="43.28515625" customWidth="1"/>
    <col min="10795" max="10795" width="9" customWidth="1"/>
    <col min="10796" max="10796" width="14.7109375" customWidth="1"/>
    <col min="10797" max="10797" width="22.7109375" customWidth="1"/>
    <col min="10798" max="10798" width="19.42578125" customWidth="1"/>
    <col min="10799" max="10799" width="19" customWidth="1"/>
    <col min="10800" max="10800" width="11.85546875" customWidth="1"/>
    <col min="10801" max="10801" width="77.42578125" customWidth="1"/>
    <col min="10802" max="10802" width="13.7109375" customWidth="1"/>
    <col min="10803" max="10803" width="11.28515625" customWidth="1"/>
    <col min="10804" max="10805" width="9" customWidth="1"/>
    <col min="10806" max="10806" width="21.7109375" customWidth="1"/>
    <col min="10807" max="10807" width="22.42578125" customWidth="1"/>
    <col min="10808" max="10808" width="32" customWidth="1"/>
    <col min="10809" max="10809" width="28.140625" customWidth="1"/>
    <col min="10993" max="10993" width="6.5703125" customWidth="1"/>
    <col min="10994" max="10994" width="5.85546875" customWidth="1"/>
    <col min="10995" max="10995" width="23.7109375" customWidth="1"/>
    <col min="10996" max="11008" width="0" hidden="1" customWidth="1"/>
    <col min="11009" max="11009" width="28.7109375" customWidth="1"/>
    <col min="11010" max="11010" width="32.85546875" customWidth="1"/>
    <col min="11011" max="11011" width="24.140625" customWidth="1"/>
    <col min="11012" max="11012" width="8.42578125" customWidth="1"/>
    <col min="11013" max="11013" width="8.28515625" customWidth="1"/>
    <col min="11014" max="11014" width="10.7109375" customWidth="1"/>
    <col min="11015" max="11015" width="11.28515625" customWidth="1"/>
    <col min="11016" max="11016" width="13.42578125" customWidth="1"/>
    <col min="11017" max="11017" width="14.85546875" customWidth="1"/>
    <col min="11018" max="11018" width="11.7109375" customWidth="1"/>
    <col min="11019" max="11019" width="11.140625" customWidth="1"/>
    <col min="11020" max="11020" width="11.5703125" customWidth="1"/>
    <col min="11021" max="11021" width="11.28515625" customWidth="1"/>
    <col min="11022" max="11022" width="12.5703125" customWidth="1"/>
    <col min="11023" max="11023" width="12.42578125" customWidth="1"/>
    <col min="11024" max="11024" width="14.140625" customWidth="1"/>
    <col min="11025" max="11025" width="14" customWidth="1"/>
    <col min="11026" max="11030" width="14.140625" customWidth="1"/>
    <col min="11031" max="11031" width="11.85546875" customWidth="1"/>
    <col min="11032" max="11032" width="13.140625" customWidth="1"/>
    <col min="11033" max="11033" width="13.5703125" customWidth="1"/>
    <col min="11034" max="11034" width="14.28515625" customWidth="1"/>
    <col min="11035" max="11035" width="12.140625" customWidth="1"/>
    <col min="11036" max="11036" width="11.85546875" customWidth="1"/>
    <col min="11037" max="11037" width="16" customWidth="1"/>
    <col min="11038" max="11038" width="9.7109375" customWidth="1"/>
    <col min="11039" max="11039" width="15.140625" customWidth="1"/>
    <col min="11040" max="11040" width="11.140625" customWidth="1"/>
    <col min="11041" max="11041" width="10.5703125" customWidth="1"/>
    <col min="11042" max="11042" width="9" customWidth="1"/>
    <col min="11043" max="11043" width="10.7109375" customWidth="1"/>
    <col min="11044" max="11044" width="33" customWidth="1"/>
    <col min="11045" max="11045" width="75.5703125" customWidth="1"/>
    <col min="11046" max="11046" width="8" customWidth="1"/>
    <col min="11047" max="11047" width="8.5703125" customWidth="1"/>
    <col min="11048" max="11048" width="17" customWidth="1"/>
    <col min="11049" max="11049" width="44.5703125" customWidth="1"/>
    <col min="11050" max="11050" width="43.28515625" customWidth="1"/>
    <col min="11051" max="11051" width="9" customWidth="1"/>
    <col min="11052" max="11052" width="14.7109375" customWidth="1"/>
    <col min="11053" max="11053" width="22.7109375" customWidth="1"/>
    <col min="11054" max="11054" width="19.42578125" customWidth="1"/>
    <col min="11055" max="11055" width="19" customWidth="1"/>
    <col min="11056" max="11056" width="11.85546875" customWidth="1"/>
    <col min="11057" max="11057" width="77.42578125" customWidth="1"/>
    <col min="11058" max="11058" width="13.7109375" customWidth="1"/>
    <col min="11059" max="11059" width="11.28515625" customWidth="1"/>
    <col min="11060" max="11061" width="9" customWidth="1"/>
    <col min="11062" max="11062" width="21.7109375" customWidth="1"/>
    <col min="11063" max="11063" width="22.42578125" customWidth="1"/>
    <col min="11064" max="11064" width="32" customWidth="1"/>
    <col min="11065" max="11065" width="28.140625" customWidth="1"/>
    <col min="11249" max="11249" width="6.5703125" customWidth="1"/>
    <col min="11250" max="11250" width="5.85546875" customWidth="1"/>
    <col min="11251" max="11251" width="23.7109375" customWidth="1"/>
    <col min="11252" max="11264" width="0" hidden="1" customWidth="1"/>
    <col min="11265" max="11265" width="28.7109375" customWidth="1"/>
    <col min="11266" max="11266" width="32.85546875" customWidth="1"/>
    <col min="11267" max="11267" width="24.140625" customWidth="1"/>
    <col min="11268" max="11268" width="8.42578125" customWidth="1"/>
    <col min="11269" max="11269" width="8.28515625" customWidth="1"/>
    <col min="11270" max="11270" width="10.7109375" customWidth="1"/>
    <col min="11271" max="11271" width="11.28515625" customWidth="1"/>
    <col min="11272" max="11272" width="13.42578125" customWidth="1"/>
    <col min="11273" max="11273" width="14.85546875" customWidth="1"/>
    <col min="11274" max="11274" width="11.7109375" customWidth="1"/>
    <col min="11275" max="11275" width="11.140625" customWidth="1"/>
    <col min="11276" max="11276" width="11.5703125" customWidth="1"/>
    <col min="11277" max="11277" width="11.28515625" customWidth="1"/>
    <col min="11278" max="11278" width="12.5703125" customWidth="1"/>
    <col min="11279" max="11279" width="12.42578125" customWidth="1"/>
    <col min="11280" max="11280" width="14.140625" customWidth="1"/>
    <col min="11281" max="11281" width="14" customWidth="1"/>
    <col min="11282" max="11286" width="14.140625" customWidth="1"/>
    <col min="11287" max="11287" width="11.85546875" customWidth="1"/>
    <col min="11288" max="11288" width="13.140625" customWidth="1"/>
    <col min="11289" max="11289" width="13.5703125" customWidth="1"/>
    <col min="11290" max="11290" width="14.28515625" customWidth="1"/>
    <col min="11291" max="11291" width="12.140625" customWidth="1"/>
    <col min="11292" max="11292" width="11.85546875" customWidth="1"/>
    <col min="11293" max="11293" width="16" customWidth="1"/>
    <col min="11294" max="11294" width="9.7109375" customWidth="1"/>
    <col min="11295" max="11295" width="15.140625" customWidth="1"/>
    <col min="11296" max="11296" width="11.140625" customWidth="1"/>
    <col min="11297" max="11297" width="10.5703125" customWidth="1"/>
    <col min="11298" max="11298" width="9" customWidth="1"/>
    <col min="11299" max="11299" width="10.7109375" customWidth="1"/>
    <col min="11300" max="11300" width="33" customWidth="1"/>
    <col min="11301" max="11301" width="75.5703125" customWidth="1"/>
    <col min="11302" max="11302" width="8" customWidth="1"/>
    <col min="11303" max="11303" width="8.5703125" customWidth="1"/>
    <col min="11304" max="11304" width="17" customWidth="1"/>
    <col min="11305" max="11305" width="44.5703125" customWidth="1"/>
    <col min="11306" max="11306" width="43.28515625" customWidth="1"/>
    <col min="11307" max="11307" width="9" customWidth="1"/>
    <col min="11308" max="11308" width="14.7109375" customWidth="1"/>
    <col min="11309" max="11309" width="22.7109375" customWidth="1"/>
    <col min="11310" max="11310" width="19.42578125" customWidth="1"/>
    <col min="11311" max="11311" width="19" customWidth="1"/>
    <col min="11312" max="11312" width="11.85546875" customWidth="1"/>
    <col min="11313" max="11313" width="77.42578125" customWidth="1"/>
    <col min="11314" max="11314" width="13.7109375" customWidth="1"/>
    <col min="11315" max="11315" width="11.28515625" customWidth="1"/>
    <col min="11316" max="11317" width="9" customWidth="1"/>
    <col min="11318" max="11318" width="21.7109375" customWidth="1"/>
    <col min="11319" max="11319" width="22.42578125" customWidth="1"/>
    <col min="11320" max="11320" width="32" customWidth="1"/>
    <col min="11321" max="11321" width="28.140625" customWidth="1"/>
    <col min="11505" max="11505" width="6.5703125" customWidth="1"/>
    <col min="11506" max="11506" width="5.85546875" customWidth="1"/>
    <col min="11507" max="11507" width="23.7109375" customWidth="1"/>
    <col min="11508" max="11520" width="0" hidden="1" customWidth="1"/>
    <col min="11521" max="11521" width="28.7109375" customWidth="1"/>
    <col min="11522" max="11522" width="32.85546875" customWidth="1"/>
    <col min="11523" max="11523" width="24.140625" customWidth="1"/>
    <col min="11524" max="11524" width="8.42578125" customWidth="1"/>
    <col min="11525" max="11525" width="8.28515625" customWidth="1"/>
    <col min="11526" max="11526" width="10.7109375" customWidth="1"/>
    <col min="11527" max="11527" width="11.28515625" customWidth="1"/>
    <col min="11528" max="11528" width="13.42578125" customWidth="1"/>
    <col min="11529" max="11529" width="14.85546875" customWidth="1"/>
    <col min="11530" max="11530" width="11.7109375" customWidth="1"/>
    <col min="11531" max="11531" width="11.140625" customWidth="1"/>
    <col min="11532" max="11532" width="11.5703125" customWidth="1"/>
    <col min="11533" max="11533" width="11.28515625" customWidth="1"/>
    <col min="11534" max="11534" width="12.5703125" customWidth="1"/>
    <col min="11535" max="11535" width="12.42578125" customWidth="1"/>
    <col min="11536" max="11536" width="14.140625" customWidth="1"/>
    <col min="11537" max="11537" width="14" customWidth="1"/>
    <col min="11538" max="11542" width="14.140625" customWidth="1"/>
    <col min="11543" max="11543" width="11.85546875" customWidth="1"/>
    <col min="11544" max="11544" width="13.140625" customWidth="1"/>
    <col min="11545" max="11545" width="13.5703125" customWidth="1"/>
    <col min="11546" max="11546" width="14.28515625" customWidth="1"/>
    <col min="11547" max="11547" width="12.140625" customWidth="1"/>
    <col min="11548" max="11548" width="11.85546875" customWidth="1"/>
    <col min="11549" max="11549" width="16" customWidth="1"/>
    <col min="11550" max="11550" width="9.7109375" customWidth="1"/>
    <col min="11551" max="11551" width="15.140625" customWidth="1"/>
    <col min="11552" max="11552" width="11.140625" customWidth="1"/>
    <col min="11553" max="11553" width="10.5703125" customWidth="1"/>
    <col min="11554" max="11554" width="9" customWidth="1"/>
    <col min="11555" max="11555" width="10.7109375" customWidth="1"/>
    <col min="11556" max="11556" width="33" customWidth="1"/>
    <col min="11557" max="11557" width="75.5703125" customWidth="1"/>
    <col min="11558" max="11558" width="8" customWidth="1"/>
    <col min="11559" max="11559" width="8.5703125" customWidth="1"/>
    <col min="11560" max="11560" width="17" customWidth="1"/>
    <col min="11561" max="11561" width="44.5703125" customWidth="1"/>
    <col min="11562" max="11562" width="43.28515625" customWidth="1"/>
    <col min="11563" max="11563" width="9" customWidth="1"/>
    <col min="11564" max="11564" width="14.7109375" customWidth="1"/>
    <col min="11565" max="11565" width="22.7109375" customWidth="1"/>
    <col min="11566" max="11566" width="19.42578125" customWidth="1"/>
    <col min="11567" max="11567" width="19" customWidth="1"/>
    <col min="11568" max="11568" width="11.85546875" customWidth="1"/>
    <col min="11569" max="11569" width="77.42578125" customWidth="1"/>
    <col min="11570" max="11570" width="13.7109375" customWidth="1"/>
    <col min="11571" max="11571" width="11.28515625" customWidth="1"/>
    <col min="11572" max="11573" width="9" customWidth="1"/>
    <col min="11574" max="11574" width="21.7109375" customWidth="1"/>
    <col min="11575" max="11575" width="22.42578125" customWidth="1"/>
    <col min="11576" max="11576" width="32" customWidth="1"/>
    <col min="11577" max="11577" width="28.140625" customWidth="1"/>
    <col min="11761" max="11761" width="6.5703125" customWidth="1"/>
    <col min="11762" max="11762" width="5.85546875" customWidth="1"/>
    <col min="11763" max="11763" width="23.7109375" customWidth="1"/>
    <col min="11764" max="11776" width="0" hidden="1" customWidth="1"/>
    <col min="11777" max="11777" width="28.7109375" customWidth="1"/>
    <col min="11778" max="11778" width="32.85546875" customWidth="1"/>
    <col min="11779" max="11779" width="24.140625" customWidth="1"/>
    <col min="11780" max="11780" width="8.42578125" customWidth="1"/>
    <col min="11781" max="11781" width="8.28515625" customWidth="1"/>
    <col min="11782" max="11782" width="10.7109375" customWidth="1"/>
    <col min="11783" max="11783" width="11.28515625" customWidth="1"/>
    <col min="11784" max="11784" width="13.42578125" customWidth="1"/>
    <col min="11785" max="11785" width="14.85546875" customWidth="1"/>
    <col min="11786" max="11786" width="11.7109375" customWidth="1"/>
    <col min="11787" max="11787" width="11.140625" customWidth="1"/>
    <col min="11788" max="11788" width="11.5703125" customWidth="1"/>
    <col min="11789" max="11789" width="11.28515625" customWidth="1"/>
    <col min="11790" max="11790" width="12.5703125" customWidth="1"/>
    <col min="11791" max="11791" width="12.42578125" customWidth="1"/>
    <col min="11792" max="11792" width="14.140625" customWidth="1"/>
    <col min="11793" max="11793" width="14" customWidth="1"/>
    <col min="11794" max="11798" width="14.140625" customWidth="1"/>
    <col min="11799" max="11799" width="11.85546875" customWidth="1"/>
    <col min="11800" max="11800" width="13.140625" customWidth="1"/>
    <col min="11801" max="11801" width="13.5703125" customWidth="1"/>
    <col min="11802" max="11802" width="14.28515625" customWidth="1"/>
    <col min="11803" max="11803" width="12.140625" customWidth="1"/>
    <col min="11804" max="11804" width="11.85546875" customWidth="1"/>
    <col min="11805" max="11805" width="16" customWidth="1"/>
    <col min="11806" max="11806" width="9.7109375" customWidth="1"/>
    <col min="11807" max="11807" width="15.140625" customWidth="1"/>
    <col min="11808" max="11808" width="11.140625" customWidth="1"/>
    <col min="11809" max="11809" width="10.5703125" customWidth="1"/>
    <col min="11810" max="11810" width="9" customWidth="1"/>
    <col min="11811" max="11811" width="10.7109375" customWidth="1"/>
    <col min="11812" max="11812" width="33" customWidth="1"/>
    <col min="11813" max="11813" width="75.5703125" customWidth="1"/>
    <col min="11814" max="11814" width="8" customWidth="1"/>
    <col min="11815" max="11815" width="8.5703125" customWidth="1"/>
    <col min="11816" max="11816" width="17" customWidth="1"/>
    <col min="11817" max="11817" width="44.5703125" customWidth="1"/>
    <col min="11818" max="11818" width="43.28515625" customWidth="1"/>
    <col min="11819" max="11819" width="9" customWidth="1"/>
    <col min="11820" max="11820" width="14.7109375" customWidth="1"/>
    <col min="11821" max="11821" width="22.7109375" customWidth="1"/>
    <col min="11822" max="11822" width="19.42578125" customWidth="1"/>
    <col min="11823" max="11823" width="19" customWidth="1"/>
    <col min="11824" max="11824" width="11.85546875" customWidth="1"/>
    <col min="11825" max="11825" width="77.42578125" customWidth="1"/>
    <col min="11826" max="11826" width="13.7109375" customWidth="1"/>
    <col min="11827" max="11827" width="11.28515625" customWidth="1"/>
    <col min="11828" max="11829" width="9" customWidth="1"/>
    <col min="11830" max="11830" width="21.7109375" customWidth="1"/>
    <col min="11831" max="11831" width="22.42578125" customWidth="1"/>
    <col min="11832" max="11832" width="32" customWidth="1"/>
    <col min="11833" max="11833" width="28.140625" customWidth="1"/>
    <col min="12017" max="12017" width="6.5703125" customWidth="1"/>
    <col min="12018" max="12018" width="5.85546875" customWidth="1"/>
    <col min="12019" max="12019" width="23.7109375" customWidth="1"/>
    <col min="12020" max="12032" width="0" hidden="1" customWidth="1"/>
    <col min="12033" max="12033" width="28.7109375" customWidth="1"/>
    <col min="12034" max="12034" width="32.85546875" customWidth="1"/>
    <col min="12035" max="12035" width="24.140625" customWidth="1"/>
    <col min="12036" max="12036" width="8.42578125" customWidth="1"/>
    <col min="12037" max="12037" width="8.28515625" customWidth="1"/>
    <col min="12038" max="12038" width="10.7109375" customWidth="1"/>
    <col min="12039" max="12039" width="11.28515625" customWidth="1"/>
    <col min="12040" max="12040" width="13.42578125" customWidth="1"/>
    <col min="12041" max="12041" width="14.85546875" customWidth="1"/>
    <col min="12042" max="12042" width="11.7109375" customWidth="1"/>
    <col min="12043" max="12043" width="11.140625" customWidth="1"/>
    <col min="12044" max="12044" width="11.5703125" customWidth="1"/>
    <col min="12045" max="12045" width="11.28515625" customWidth="1"/>
    <col min="12046" max="12046" width="12.5703125" customWidth="1"/>
    <col min="12047" max="12047" width="12.42578125" customWidth="1"/>
    <col min="12048" max="12048" width="14.140625" customWidth="1"/>
    <col min="12049" max="12049" width="14" customWidth="1"/>
    <col min="12050" max="12054" width="14.140625" customWidth="1"/>
    <col min="12055" max="12055" width="11.85546875" customWidth="1"/>
    <col min="12056" max="12056" width="13.140625" customWidth="1"/>
    <col min="12057" max="12057" width="13.5703125" customWidth="1"/>
    <col min="12058" max="12058" width="14.28515625" customWidth="1"/>
    <col min="12059" max="12059" width="12.140625" customWidth="1"/>
    <col min="12060" max="12060" width="11.85546875" customWidth="1"/>
    <col min="12061" max="12061" width="16" customWidth="1"/>
    <col min="12062" max="12062" width="9.7109375" customWidth="1"/>
    <col min="12063" max="12063" width="15.140625" customWidth="1"/>
    <col min="12064" max="12064" width="11.140625" customWidth="1"/>
    <col min="12065" max="12065" width="10.5703125" customWidth="1"/>
    <col min="12066" max="12066" width="9" customWidth="1"/>
    <col min="12067" max="12067" width="10.7109375" customWidth="1"/>
    <col min="12068" max="12068" width="33" customWidth="1"/>
    <col min="12069" max="12069" width="75.5703125" customWidth="1"/>
    <col min="12070" max="12070" width="8" customWidth="1"/>
    <col min="12071" max="12071" width="8.5703125" customWidth="1"/>
    <col min="12072" max="12072" width="17" customWidth="1"/>
    <col min="12073" max="12073" width="44.5703125" customWidth="1"/>
    <col min="12074" max="12074" width="43.28515625" customWidth="1"/>
    <col min="12075" max="12075" width="9" customWidth="1"/>
    <col min="12076" max="12076" width="14.7109375" customWidth="1"/>
    <col min="12077" max="12077" width="22.7109375" customWidth="1"/>
    <col min="12078" max="12078" width="19.42578125" customWidth="1"/>
    <col min="12079" max="12079" width="19" customWidth="1"/>
    <col min="12080" max="12080" width="11.85546875" customWidth="1"/>
    <col min="12081" max="12081" width="77.42578125" customWidth="1"/>
    <col min="12082" max="12082" width="13.7109375" customWidth="1"/>
    <col min="12083" max="12083" width="11.28515625" customWidth="1"/>
    <col min="12084" max="12085" width="9" customWidth="1"/>
    <col min="12086" max="12086" width="21.7109375" customWidth="1"/>
    <col min="12087" max="12087" width="22.42578125" customWidth="1"/>
    <col min="12088" max="12088" width="32" customWidth="1"/>
    <col min="12089" max="12089" width="28.140625" customWidth="1"/>
    <col min="12273" max="12273" width="6.5703125" customWidth="1"/>
    <col min="12274" max="12274" width="5.85546875" customWidth="1"/>
    <col min="12275" max="12275" width="23.7109375" customWidth="1"/>
    <col min="12276" max="12288" width="0" hidden="1" customWidth="1"/>
    <col min="12289" max="12289" width="28.7109375" customWidth="1"/>
    <col min="12290" max="12290" width="32.85546875" customWidth="1"/>
    <col min="12291" max="12291" width="24.140625" customWidth="1"/>
    <col min="12292" max="12292" width="8.42578125" customWidth="1"/>
    <col min="12293" max="12293" width="8.28515625" customWidth="1"/>
    <col min="12294" max="12294" width="10.7109375" customWidth="1"/>
    <col min="12295" max="12295" width="11.28515625" customWidth="1"/>
    <col min="12296" max="12296" width="13.42578125" customWidth="1"/>
    <col min="12297" max="12297" width="14.85546875" customWidth="1"/>
    <col min="12298" max="12298" width="11.7109375" customWidth="1"/>
    <col min="12299" max="12299" width="11.140625" customWidth="1"/>
    <col min="12300" max="12300" width="11.5703125" customWidth="1"/>
    <col min="12301" max="12301" width="11.28515625" customWidth="1"/>
    <col min="12302" max="12302" width="12.5703125" customWidth="1"/>
    <col min="12303" max="12303" width="12.42578125" customWidth="1"/>
    <col min="12304" max="12304" width="14.140625" customWidth="1"/>
    <col min="12305" max="12305" width="14" customWidth="1"/>
    <col min="12306" max="12310" width="14.140625" customWidth="1"/>
    <col min="12311" max="12311" width="11.85546875" customWidth="1"/>
    <col min="12312" max="12312" width="13.140625" customWidth="1"/>
    <col min="12313" max="12313" width="13.5703125" customWidth="1"/>
    <col min="12314" max="12314" width="14.28515625" customWidth="1"/>
    <col min="12315" max="12315" width="12.140625" customWidth="1"/>
    <col min="12316" max="12316" width="11.85546875" customWidth="1"/>
    <col min="12317" max="12317" width="16" customWidth="1"/>
    <col min="12318" max="12318" width="9.7109375" customWidth="1"/>
    <col min="12319" max="12319" width="15.140625" customWidth="1"/>
    <col min="12320" max="12320" width="11.140625" customWidth="1"/>
    <col min="12321" max="12321" width="10.5703125" customWidth="1"/>
    <col min="12322" max="12322" width="9" customWidth="1"/>
    <col min="12323" max="12323" width="10.7109375" customWidth="1"/>
    <col min="12324" max="12324" width="33" customWidth="1"/>
    <col min="12325" max="12325" width="75.5703125" customWidth="1"/>
    <col min="12326" max="12326" width="8" customWidth="1"/>
    <col min="12327" max="12327" width="8.5703125" customWidth="1"/>
    <col min="12328" max="12328" width="17" customWidth="1"/>
    <col min="12329" max="12329" width="44.5703125" customWidth="1"/>
    <col min="12330" max="12330" width="43.28515625" customWidth="1"/>
    <col min="12331" max="12331" width="9" customWidth="1"/>
    <col min="12332" max="12332" width="14.7109375" customWidth="1"/>
    <col min="12333" max="12333" width="22.7109375" customWidth="1"/>
    <col min="12334" max="12334" width="19.42578125" customWidth="1"/>
    <col min="12335" max="12335" width="19" customWidth="1"/>
    <col min="12336" max="12336" width="11.85546875" customWidth="1"/>
    <col min="12337" max="12337" width="77.42578125" customWidth="1"/>
    <col min="12338" max="12338" width="13.7109375" customWidth="1"/>
    <col min="12339" max="12339" width="11.28515625" customWidth="1"/>
    <col min="12340" max="12341" width="9" customWidth="1"/>
    <col min="12342" max="12342" width="21.7109375" customWidth="1"/>
    <col min="12343" max="12343" width="22.42578125" customWidth="1"/>
    <col min="12344" max="12344" width="32" customWidth="1"/>
    <col min="12345" max="12345" width="28.140625" customWidth="1"/>
    <col min="12529" max="12529" width="6.5703125" customWidth="1"/>
    <col min="12530" max="12530" width="5.85546875" customWidth="1"/>
    <col min="12531" max="12531" width="23.7109375" customWidth="1"/>
    <col min="12532" max="12544" width="0" hidden="1" customWidth="1"/>
    <col min="12545" max="12545" width="28.7109375" customWidth="1"/>
    <col min="12546" max="12546" width="32.85546875" customWidth="1"/>
    <col min="12547" max="12547" width="24.140625" customWidth="1"/>
    <col min="12548" max="12548" width="8.42578125" customWidth="1"/>
    <col min="12549" max="12549" width="8.28515625" customWidth="1"/>
    <col min="12550" max="12550" width="10.7109375" customWidth="1"/>
    <col min="12551" max="12551" width="11.28515625" customWidth="1"/>
    <col min="12552" max="12552" width="13.42578125" customWidth="1"/>
    <col min="12553" max="12553" width="14.85546875" customWidth="1"/>
    <col min="12554" max="12554" width="11.7109375" customWidth="1"/>
    <col min="12555" max="12555" width="11.140625" customWidth="1"/>
    <col min="12556" max="12556" width="11.5703125" customWidth="1"/>
    <col min="12557" max="12557" width="11.28515625" customWidth="1"/>
    <col min="12558" max="12558" width="12.5703125" customWidth="1"/>
    <col min="12559" max="12559" width="12.42578125" customWidth="1"/>
    <col min="12560" max="12560" width="14.140625" customWidth="1"/>
    <col min="12561" max="12561" width="14" customWidth="1"/>
    <col min="12562" max="12566" width="14.140625" customWidth="1"/>
    <col min="12567" max="12567" width="11.85546875" customWidth="1"/>
    <col min="12568" max="12568" width="13.140625" customWidth="1"/>
    <col min="12569" max="12569" width="13.5703125" customWidth="1"/>
    <col min="12570" max="12570" width="14.28515625" customWidth="1"/>
    <col min="12571" max="12571" width="12.140625" customWidth="1"/>
    <col min="12572" max="12572" width="11.85546875" customWidth="1"/>
    <col min="12573" max="12573" width="16" customWidth="1"/>
    <col min="12574" max="12574" width="9.7109375" customWidth="1"/>
    <col min="12575" max="12575" width="15.140625" customWidth="1"/>
    <col min="12576" max="12576" width="11.140625" customWidth="1"/>
    <col min="12577" max="12577" width="10.5703125" customWidth="1"/>
    <col min="12578" max="12578" width="9" customWidth="1"/>
    <col min="12579" max="12579" width="10.7109375" customWidth="1"/>
    <col min="12580" max="12580" width="33" customWidth="1"/>
    <col min="12581" max="12581" width="75.5703125" customWidth="1"/>
    <col min="12582" max="12582" width="8" customWidth="1"/>
    <col min="12583" max="12583" width="8.5703125" customWidth="1"/>
    <col min="12584" max="12584" width="17" customWidth="1"/>
    <col min="12585" max="12585" width="44.5703125" customWidth="1"/>
    <col min="12586" max="12586" width="43.28515625" customWidth="1"/>
    <col min="12587" max="12587" width="9" customWidth="1"/>
    <col min="12588" max="12588" width="14.7109375" customWidth="1"/>
    <col min="12589" max="12589" width="22.7109375" customWidth="1"/>
    <col min="12590" max="12590" width="19.42578125" customWidth="1"/>
    <col min="12591" max="12591" width="19" customWidth="1"/>
    <col min="12592" max="12592" width="11.85546875" customWidth="1"/>
    <col min="12593" max="12593" width="77.42578125" customWidth="1"/>
    <col min="12594" max="12594" width="13.7109375" customWidth="1"/>
    <col min="12595" max="12595" width="11.28515625" customWidth="1"/>
    <col min="12596" max="12597" width="9" customWidth="1"/>
    <col min="12598" max="12598" width="21.7109375" customWidth="1"/>
    <col min="12599" max="12599" width="22.42578125" customWidth="1"/>
    <col min="12600" max="12600" width="32" customWidth="1"/>
    <col min="12601" max="12601" width="28.140625" customWidth="1"/>
    <col min="12785" max="12785" width="6.5703125" customWidth="1"/>
    <col min="12786" max="12786" width="5.85546875" customWidth="1"/>
    <col min="12787" max="12787" width="23.7109375" customWidth="1"/>
    <col min="12788" max="12800" width="0" hidden="1" customWidth="1"/>
    <col min="12801" max="12801" width="28.7109375" customWidth="1"/>
    <col min="12802" max="12802" width="32.85546875" customWidth="1"/>
    <col min="12803" max="12803" width="24.140625" customWidth="1"/>
    <col min="12804" max="12804" width="8.42578125" customWidth="1"/>
    <col min="12805" max="12805" width="8.28515625" customWidth="1"/>
    <col min="12806" max="12806" width="10.7109375" customWidth="1"/>
    <col min="12807" max="12807" width="11.28515625" customWidth="1"/>
    <col min="12808" max="12808" width="13.42578125" customWidth="1"/>
    <col min="12809" max="12809" width="14.85546875" customWidth="1"/>
    <col min="12810" max="12810" width="11.7109375" customWidth="1"/>
    <col min="12811" max="12811" width="11.140625" customWidth="1"/>
    <col min="12812" max="12812" width="11.5703125" customWidth="1"/>
    <col min="12813" max="12813" width="11.28515625" customWidth="1"/>
    <col min="12814" max="12814" width="12.5703125" customWidth="1"/>
    <col min="12815" max="12815" width="12.42578125" customWidth="1"/>
    <col min="12816" max="12816" width="14.140625" customWidth="1"/>
    <col min="12817" max="12817" width="14" customWidth="1"/>
    <col min="12818" max="12822" width="14.140625" customWidth="1"/>
    <col min="12823" max="12823" width="11.85546875" customWidth="1"/>
    <col min="12824" max="12824" width="13.140625" customWidth="1"/>
    <col min="12825" max="12825" width="13.5703125" customWidth="1"/>
    <col min="12826" max="12826" width="14.28515625" customWidth="1"/>
    <col min="12827" max="12827" width="12.140625" customWidth="1"/>
    <col min="12828" max="12828" width="11.85546875" customWidth="1"/>
    <col min="12829" max="12829" width="16" customWidth="1"/>
    <col min="12830" max="12830" width="9.7109375" customWidth="1"/>
    <col min="12831" max="12831" width="15.140625" customWidth="1"/>
    <col min="12832" max="12832" width="11.140625" customWidth="1"/>
    <col min="12833" max="12833" width="10.5703125" customWidth="1"/>
    <col min="12834" max="12834" width="9" customWidth="1"/>
    <col min="12835" max="12835" width="10.7109375" customWidth="1"/>
    <col min="12836" max="12836" width="33" customWidth="1"/>
    <col min="12837" max="12837" width="75.5703125" customWidth="1"/>
    <col min="12838" max="12838" width="8" customWidth="1"/>
    <col min="12839" max="12839" width="8.5703125" customWidth="1"/>
    <col min="12840" max="12840" width="17" customWidth="1"/>
    <col min="12841" max="12841" width="44.5703125" customWidth="1"/>
    <col min="12842" max="12842" width="43.28515625" customWidth="1"/>
    <col min="12843" max="12843" width="9" customWidth="1"/>
    <col min="12844" max="12844" width="14.7109375" customWidth="1"/>
    <col min="12845" max="12845" width="22.7109375" customWidth="1"/>
    <col min="12846" max="12846" width="19.42578125" customWidth="1"/>
    <col min="12847" max="12847" width="19" customWidth="1"/>
    <col min="12848" max="12848" width="11.85546875" customWidth="1"/>
    <col min="12849" max="12849" width="77.42578125" customWidth="1"/>
    <col min="12850" max="12850" width="13.7109375" customWidth="1"/>
    <col min="12851" max="12851" width="11.28515625" customWidth="1"/>
    <col min="12852" max="12853" width="9" customWidth="1"/>
    <col min="12854" max="12854" width="21.7109375" customWidth="1"/>
    <col min="12855" max="12855" width="22.42578125" customWidth="1"/>
    <col min="12856" max="12856" width="32" customWidth="1"/>
    <col min="12857" max="12857" width="28.140625" customWidth="1"/>
    <col min="13041" max="13041" width="6.5703125" customWidth="1"/>
    <col min="13042" max="13042" width="5.85546875" customWidth="1"/>
    <col min="13043" max="13043" width="23.7109375" customWidth="1"/>
    <col min="13044" max="13056" width="0" hidden="1" customWidth="1"/>
    <col min="13057" max="13057" width="28.7109375" customWidth="1"/>
    <col min="13058" max="13058" width="32.85546875" customWidth="1"/>
    <col min="13059" max="13059" width="24.140625" customWidth="1"/>
    <col min="13060" max="13060" width="8.42578125" customWidth="1"/>
    <col min="13061" max="13061" width="8.28515625" customWidth="1"/>
    <col min="13062" max="13062" width="10.7109375" customWidth="1"/>
    <col min="13063" max="13063" width="11.28515625" customWidth="1"/>
    <col min="13064" max="13064" width="13.42578125" customWidth="1"/>
    <col min="13065" max="13065" width="14.85546875" customWidth="1"/>
    <col min="13066" max="13066" width="11.7109375" customWidth="1"/>
    <col min="13067" max="13067" width="11.140625" customWidth="1"/>
    <col min="13068" max="13068" width="11.5703125" customWidth="1"/>
    <col min="13069" max="13069" width="11.28515625" customWidth="1"/>
    <col min="13070" max="13070" width="12.5703125" customWidth="1"/>
    <col min="13071" max="13071" width="12.42578125" customWidth="1"/>
    <col min="13072" max="13072" width="14.140625" customWidth="1"/>
    <col min="13073" max="13073" width="14" customWidth="1"/>
    <col min="13074" max="13078" width="14.140625" customWidth="1"/>
    <col min="13079" max="13079" width="11.85546875" customWidth="1"/>
    <col min="13080" max="13080" width="13.140625" customWidth="1"/>
    <col min="13081" max="13081" width="13.5703125" customWidth="1"/>
    <col min="13082" max="13082" width="14.28515625" customWidth="1"/>
    <col min="13083" max="13083" width="12.140625" customWidth="1"/>
    <col min="13084" max="13084" width="11.85546875" customWidth="1"/>
    <col min="13085" max="13085" width="16" customWidth="1"/>
    <col min="13086" max="13086" width="9.7109375" customWidth="1"/>
    <col min="13087" max="13087" width="15.140625" customWidth="1"/>
    <col min="13088" max="13088" width="11.140625" customWidth="1"/>
    <col min="13089" max="13089" width="10.5703125" customWidth="1"/>
    <col min="13090" max="13090" width="9" customWidth="1"/>
    <col min="13091" max="13091" width="10.7109375" customWidth="1"/>
    <col min="13092" max="13092" width="33" customWidth="1"/>
    <col min="13093" max="13093" width="75.5703125" customWidth="1"/>
    <col min="13094" max="13094" width="8" customWidth="1"/>
    <col min="13095" max="13095" width="8.5703125" customWidth="1"/>
    <col min="13096" max="13096" width="17" customWidth="1"/>
    <col min="13097" max="13097" width="44.5703125" customWidth="1"/>
    <col min="13098" max="13098" width="43.28515625" customWidth="1"/>
    <col min="13099" max="13099" width="9" customWidth="1"/>
    <col min="13100" max="13100" width="14.7109375" customWidth="1"/>
    <col min="13101" max="13101" width="22.7109375" customWidth="1"/>
    <col min="13102" max="13102" width="19.42578125" customWidth="1"/>
    <col min="13103" max="13103" width="19" customWidth="1"/>
    <col min="13104" max="13104" width="11.85546875" customWidth="1"/>
    <col min="13105" max="13105" width="77.42578125" customWidth="1"/>
    <col min="13106" max="13106" width="13.7109375" customWidth="1"/>
    <col min="13107" max="13107" width="11.28515625" customWidth="1"/>
    <col min="13108" max="13109" width="9" customWidth="1"/>
    <col min="13110" max="13110" width="21.7109375" customWidth="1"/>
    <col min="13111" max="13111" width="22.42578125" customWidth="1"/>
    <col min="13112" max="13112" width="32" customWidth="1"/>
    <col min="13113" max="13113" width="28.140625" customWidth="1"/>
    <col min="13297" max="13297" width="6.5703125" customWidth="1"/>
    <col min="13298" max="13298" width="5.85546875" customWidth="1"/>
    <col min="13299" max="13299" width="23.7109375" customWidth="1"/>
    <col min="13300" max="13312" width="0" hidden="1" customWidth="1"/>
    <col min="13313" max="13313" width="28.7109375" customWidth="1"/>
    <col min="13314" max="13314" width="32.85546875" customWidth="1"/>
    <col min="13315" max="13315" width="24.140625" customWidth="1"/>
    <col min="13316" max="13316" width="8.42578125" customWidth="1"/>
    <col min="13317" max="13317" width="8.28515625" customWidth="1"/>
    <col min="13318" max="13318" width="10.7109375" customWidth="1"/>
    <col min="13319" max="13319" width="11.28515625" customWidth="1"/>
    <col min="13320" max="13320" width="13.42578125" customWidth="1"/>
    <col min="13321" max="13321" width="14.85546875" customWidth="1"/>
    <col min="13322" max="13322" width="11.7109375" customWidth="1"/>
    <col min="13323" max="13323" width="11.140625" customWidth="1"/>
    <col min="13324" max="13324" width="11.5703125" customWidth="1"/>
    <col min="13325" max="13325" width="11.28515625" customWidth="1"/>
    <col min="13326" max="13326" width="12.5703125" customWidth="1"/>
    <col min="13327" max="13327" width="12.42578125" customWidth="1"/>
    <col min="13328" max="13328" width="14.140625" customWidth="1"/>
    <col min="13329" max="13329" width="14" customWidth="1"/>
    <col min="13330" max="13334" width="14.140625" customWidth="1"/>
    <col min="13335" max="13335" width="11.85546875" customWidth="1"/>
    <col min="13336" max="13336" width="13.140625" customWidth="1"/>
    <col min="13337" max="13337" width="13.5703125" customWidth="1"/>
    <col min="13338" max="13338" width="14.28515625" customWidth="1"/>
    <col min="13339" max="13339" width="12.140625" customWidth="1"/>
    <col min="13340" max="13340" width="11.85546875" customWidth="1"/>
    <col min="13341" max="13341" width="16" customWidth="1"/>
    <col min="13342" max="13342" width="9.7109375" customWidth="1"/>
    <col min="13343" max="13343" width="15.140625" customWidth="1"/>
    <col min="13344" max="13344" width="11.140625" customWidth="1"/>
    <col min="13345" max="13345" width="10.5703125" customWidth="1"/>
    <col min="13346" max="13346" width="9" customWidth="1"/>
    <col min="13347" max="13347" width="10.7109375" customWidth="1"/>
    <col min="13348" max="13348" width="33" customWidth="1"/>
    <col min="13349" max="13349" width="75.5703125" customWidth="1"/>
    <col min="13350" max="13350" width="8" customWidth="1"/>
    <col min="13351" max="13351" width="8.5703125" customWidth="1"/>
    <col min="13352" max="13352" width="17" customWidth="1"/>
    <col min="13353" max="13353" width="44.5703125" customWidth="1"/>
    <col min="13354" max="13354" width="43.28515625" customWidth="1"/>
    <col min="13355" max="13355" width="9" customWidth="1"/>
    <col min="13356" max="13356" width="14.7109375" customWidth="1"/>
    <col min="13357" max="13357" width="22.7109375" customWidth="1"/>
    <col min="13358" max="13358" width="19.42578125" customWidth="1"/>
    <col min="13359" max="13359" width="19" customWidth="1"/>
    <col min="13360" max="13360" width="11.85546875" customWidth="1"/>
    <col min="13361" max="13361" width="77.42578125" customWidth="1"/>
    <col min="13362" max="13362" width="13.7109375" customWidth="1"/>
    <col min="13363" max="13363" width="11.28515625" customWidth="1"/>
    <col min="13364" max="13365" width="9" customWidth="1"/>
    <col min="13366" max="13366" width="21.7109375" customWidth="1"/>
    <col min="13367" max="13367" width="22.42578125" customWidth="1"/>
    <col min="13368" max="13368" width="32" customWidth="1"/>
    <col min="13369" max="13369" width="28.140625" customWidth="1"/>
    <col min="13553" max="13553" width="6.5703125" customWidth="1"/>
    <col min="13554" max="13554" width="5.85546875" customWidth="1"/>
    <col min="13555" max="13555" width="23.7109375" customWidth="1"/>
    <col min="13556" max="13568" width="0" hidden="1" customWidth="1"/>
    <col min="13569" max="13569" width="28.7109375" customWidth="1"/>
    <col min="13570" max="13570" width="32.85546875" customWidth="1"/>
    <col min="13571" max="13571" width="24.140625" customWidth="1"/>
    <col min="13572" max="13572" width="8.42578125" customWidth="1"/>
    <col min="13573" max="13573" width="8.28515625" customWidth="1"/>
    <col min="13574" max="13574" width="10.7109375" customWidth="1"/>
    <col min="13575" max="13575" width="11.28515625" customWidth="1"/>
    <col min="13576" max="13576" width="13.42578125" customWidth="1"/>
    <col min="13577" max="13577" width="14.85546875" customWidth="1"/>
    <col min="13578" max="13578" width="11.7109375" customWidth="1"/>
    <col min="13579" max="13579" width="11.140625" customWidth="1"/>
    <col min="13580" max="13580" width="11.5703125" customWidth="1"/>
    <col min="13581" max="13581" width="11.28515625" customWidth="1"/>
    <col min="13582" max="13582" width="12.5703125" customWidth="1"/>
    <col min="13583" max="13583" width="12.42578125" customWidth="1"/>
    <col min="13584" max="13584" width="14.140625" customWidth="1"/>
    <col min="13585" max="13585" width="14" customWidth="1"/>
    <col min="13586" max="13590" width="14.140625" customWidth="1"/>
    <col min="13591" max="13591" width="11.85546875" customWidth="1"/>
    <col min="13592" max="13592" width="13.140625" customWidth="1"/>
    <col min="13593" max="13593" width="13.5703125" customWidth="1"/>
    <col min="13594" max="13594" width="14.28515625" customWidth="1"/>
    <col min="13595" max="13595" width="12.140625" customWidth="1"/>
    <col min="13596" max="13596" width="11.85546875" customWidth="1"/>
    <col min="13597" max="13597" width="16" customWidth="1"/>
    <col min="13598" max="13598" width="9.7109375" customWidth="1"/>
    <col min="13599" max="13599" width="15.140625" customWidth="1"/>
    <col min="13600" max="13600" width="11.140625" customWidth="1"/>
    <col min="13601" max="13601" width="10.5703125" customWidth="1"/>
    <col min="13602" max="13602" width="9" customWidth="1"/>
    <col min="13603" max="13603" width="10.7109375" customWidth="1"/>
    <col min="13604" max="13604" width="33" customWidth="1"/>
    <col min="13605" max="13605" width="75.5703125" customWidth="1"/>
    <col min="13606" max="13606" width="8" customWidth="1"/>
    <col min="13607" max="13607" width="8.5703125" customWidth="1"/>
    <col min="13608" max="13608" width="17" customWidth="1"/>
    <col min="13609" max="13609" width="44.5703125" customWidth="1"/>
    <col min="13610" max="13610" width="43.28515625" customWidth="1"/>
    <col min="13611" max="13611" width="9" customWidth="1"/>
    <col min="13612" max="13612" width="14.7109375" customWidth="1"/>
    <col min="13613" max="13613" width="22.7109375" customWidth="1"/>
    <col min="13614" max="13614" width="19.42578125" customWidth="1"/>
    <col min="13615" max="13615" width="19" customWidth="1"/>
    <col min="13616" max="13616" width="11.85546875" customWidth="1"/>
    <col min="13617" max="13617" width="77.42578125" customWidth="1"/>
    <col min="13618" max="13618" width="13.7109375" customWidth="1"/>
    <col min="13619" max="13619" width="11.28515625" customWidth="1"/>
    <col min="13620" max="13621" width="9" customWidth="1"/>
    <col min="13622" max="13622" width="21.7109375" customWidth="1"/>
    <col min="13623" max="13623" width="22.42578125" customWidth="1"/>
    <col min="13624" max="13624" width="32" customWidth="1"/>
    <col min="13625" max="13625" width="28.140625" customWidth="1"/>
    <col min="13809" max="13809" width="6.5703125" customWidth="1"/>
    <col min="13810" max="13810" width="5.85546875" customWidth="1"/>
    <col min="13811" max="13811" width="23.7109375" customWidth="1"/>
    <col min="13812" max="13824" width="0" hidden="1" customWidth="1"/>
    <col min="13825" max="13825" width="28.7109375" customWidth="1"/>
    <col min="13826" max="13826" width="32.85546875" customWidth="1"/>
    <col min="13827" max="13827" width="24.140625" customWidth="1"/>
    <col min="13828" max="13828" width="8.42578125" customWidth="1"/>
    <col min="13829" max="13829" width="8.28515625" customWidth="1"/>
    <col min="13830" max="13830" width="10.7109375" customWidth="1"/>
    <col min="13831" max="13831" width="11.28515625" customWidth="1"/>
    <col min="13832" max="13832" width="13.42578125" customWidth="1"/>
    <col min="13833" max="13833" width="14.85546875" customWidth="1"/>
    <col min="13834" max="13834" width="11.7109375" customWidth="1"/>
    <col min="13835" max="13835" width="11.140625" customWidth="1"/>
    <col min="13836" max="13836" width="11.5703125" customWidth="1"/>
    <col min="13837" max="13837" width="11.28515625" customWidth="1"/>
    <col min="13838" max="13838" width="12.5703125" customWidth="1"/>
    <col min="13839" max="13839" width="12.42578125" customWidth="1"/>
    <col min="13840" max="13840" width="14.140625" customWidth="1"/>
    <col min="13841" max="13841" width="14" customWidth="1"/>
    <col min="13842" max="13846" width="14.140625" customWidth="1"/>
    <col min="13847" max="13847" width="11.85546875" customWidth="1"/>
    <col min="13848" max="13848" width="13.140625" customWidth="1"/>
    <col min="13849" max="13849" width="13.5703125" customWidth="1"/>
    <col min="13850" max="13850" width="14.28515625" customWidth="1"/>
    <col min="13851" max="13851" width="12.140625" customWidth="1"/>
    <col min="13852" max="13852" width="11.85546875" customWidth="1"/>
    <col min="13853" max="13853" width="16" customWidth="1"/>
    <col min="13854" max="13854" width="9.7109375" customWidth="1"/>
    <col min="13855" max="13855" width="15.140625" customWidth="1"/>
    <col min="13856" max="13856" width="11.140625" customWidth="1"/>
    <col min="13857" max="13857" width="10.5703125" customWidth="1"/>
    <col min="13858" max="13858" width="9" customWidth="1"/>
    <col min="13859" max="13859" width="10.7109375" customWidth="1"/>
    <col min="13860" max="13860" width="33" customWidth="1"/>
    <col min="13861" max="13861" width="75.5703125" customWidth="1"/>
    <col min="13862" max="13862" width="8" customWidth="1"/>
    <col min="13863" max="13863" width="8.5703125" customWidth="1"/>
    <col min="13864" max="13864" width="17" customWidth="1"/>
    <col min="13865" max="13865" width="44.5703125" customWidth="1"/>
    <col min="13866" max="13866" width="43.28515625" customWidth="1"/>
    <col min="13867" max="13867" width="9" customWidth="1"/>
    <col min="13868" max="13868" width="14.7109375" customWidth="1"/>
    <col min="13869" max="13869" width="22.7109375" customWidth="1"/>
    <col min="13870" max="13870" width="19.42578125" customWidth="1"/>
    <col min="13871" max="13871" width="19" customWidth="1"/>
    <col min="13872" max="13872" width="11.85546875" customWidth="1"/>
    <col min="13873" max="13873" width="77.42578125" customWidth="1"/>
    <col min="13874" max="13874" width="13.7109375" customWidth="1"/>
    <col min="13875" max="13875" width="11.28515625" customWidth="1"/>
    <col min="13876" max="13877" width="9" customWidth="1"/>
    <col min="13878" max="13878" width="21.7109375" customWidth="1"/>
    <col min="13879" max="13879" width="22.42578125" customWidth="1"/>
    <col min="13880" max="13880" width="32" customWidth="1"/>
    <col min="13881" max="13881" width="28.140625" customWidth="1"/>
    <col min="14065" max="14065" width="6.5703125" customWidth="1"/>
    <col min="14066" max="14066" width="5.85546875" customWidth="1"/>
    <col min="14067" max="14067" width="23.7109375" customWidth="1"/>
    <col min="14068" max="14080" width="0" hidden="1" customWidth="1"/>
    <col min="14081" max="14081" width="28.7109375" customWidth="1"/>
    <col min="14082" max="14082" width="32.85546875" customWidth="1"/>
    <col min="14083" max="14083" width="24.140625" customWidth="1"/>
    <col min="14084" max="14084" width="8.42578125" customWidth="1"/>
    <col min="14085" max="14085" width="8.28515625" customWidth="1"/>
    <col min="14086" max="14086" width="10.7109375" customWidth="1"/>
    <col min="14087" max="14087" width="11.28515625" customWidth="1"/>
    <col min="14088" max="14088" width="13.42578125" customWidth="1"/>
    <col min="14089" max="14089" width="14.85546875" customWidth="1"/>
    <col min="14090" max="14090" width="11.7109375" customWidth="1"/>
    <col min="14091" max="14091" width="11.140625" customWidth="1"/>
    <col min="14092" max="14092" width="11.5703125" customWidth="1"/>
    <col min="14093" max="14093" width="11.28515625" customWidth="1"/>
    <col min="14094" max="14094" width="12.5703125" customWidth="1"/>
    <col min="14095" max="14095" width="12.42578125" customWidth="1"/>
    <col min="14096" max="14096" width="14.140625" customWidth="1"/>
    <col min="14097" max="14097" width="14" customWidth="1"/>
    <col min="14098" max="14102" width="14.140625" customWidth="1"/>
    <col min="14103" max="14103" width="11.85546875" customWidth="1"/>
    <col min="14104" max="14104" width="13.140625" customWidth="1"/>
    <col min="14105" max="14105" width="13.5703125" customWidth="1"/>
    <col min="14106" max="14106" width="14.28515625" customWidth="1"/>
    <col min="14107" max="14107" width="12.140625" customWidth="1"/>
    <col min="14108" max="14108" width="11.85546875" customWidth="1"/>
    <col min="14109" max="14109" width="16" customWidth="1"/>
    <col min="14110" max="14110" width="9.7109375" customWidth="1"/>
    <col min="14111" max="14111" width="15.140625" customWidth="1"/>
    <col min="14112" max="14112" width="11.140625" customWidth="1"/>
    <col min="14113" max="14113" width="10.5703125" customWidth="1"/>
    <col min="14114" max="14114" width="9" customWidth="1"/>
    <col min="14115" max="14115" width="10.7109375" customWidth="1"/>
    <col min="14116" max="14116" width="33" customWidth="1"/>
    <col min="14117" max="14117" width="75.5703125" customWidth="1"/>
    <col min="14118" max="14118" width="8" customWidth="1"/>
    <col min="14119" max="14119" width="8.5703125" customWidth="1"/>
    <col min="14120" max="14120" width="17" customWidth="1"/>
    <col min="14121" max="14121" width="44.5703125" customWidth="1"/>
    <col min="14122" max="14122" width="43.28515625" customWidth="1"/>
    <col min="14123" max="14123" width="9" customWidth="1"/>
    <col min="14124" max="14124" width="14.7109375" customWidth="1"/>
    <col min="14125" max="14125" width="22.7109375" customWidth="1"/>
    <col min="14126" max="14126" width="19.42578125" customWidth="1"/>
    <col min="14127" max="14127" width="19" customWidth="1"/>
    <col min="14128" max="14128" width="11.85546875" customWidth="1"/>
    <col min="14129" max="14129" width="77.42578125" customWidth="1"/>
    <col min="14130" max="14130" width="13.7109375" customWidth="1"/>
    <col min="14131" max="14131" width="11.28515625" customWidth="1"/>
    <col min="14132" max="14133" width="9" customWidth="1"/>
    <col min="14134" max="14134" width="21.7109375" customWidth="1"/>
    <col min="14135" max="14135" width="22.42578125" customWidth="1"/>
    <col min="14136" max="14136" width="32" customWidth="1"/>
    <col min="14137" max="14137" width="28.140625" customWidth="1"/>
    <col min="14321" max="14321" width="6.5703125" customWidth="1"/>
    <col min="14322" max="14322" width="5.85546875" customWidth="1"/>
    <col min="14323" max="14323" width="23.7109375" customWidth="1"/>
    <col min="14324" max="14336" width="0" hidden="1" customWidth="1"/>
    <col min="14337" max="14337" width="28.7109375" customWidth="1"/>
    <col min="14338" max="14338" width="32.85546875" customWidth="1"/>
    <col min="14339" max="14339" width="24.140625" customWidth="1"/>
    <col min="14340" max="14340" width="8.42578125" customWidth="1"/>
    <col min="14341" max="14341" width="8.28515625" customWidth="1"/>
    <col min="14342" max="14342" width="10.7109375" customWidth="1"/>
    <col min="14343" max="14343" width="11.28515625" customWidth="1"/>
    <col min="14344" max="14344" width="13.42578125" customWidth="1"/>
    <col min="14345" max="14345" width="14.85546875" customWidth="1"/>
    <col min="14346" max="14346" width="11.7109375" customWidth="1"/>
    <col min="14347" max="14347" width="11.140625" customWidth="1"/>
    <col min="14348" max="14348" width="11.5703125" customWidth="1"/>
    <col min="14349" max="14349" width="11.28515625" customWidth="1"/>
    <col min="14350" max="14350" width="12.5703125" customWidth="1"/>
    <col min="14351" max="14351" width="12.42578125" customWidth="1"/>
    <col min="14352" max="14352" width="14.140625" customWidth="1"/>
    <col min="14353" max="14353" width="14" customWidth="1"/>
    <col min="14354" max="14358" width="14.140625" customWidth="1"/>
    <col min="14359" max="14359" width="11.85546875" customWidth="1"/>
    <col min="14360" max="14360" width="13.140625" customWidth="1"/>
    <col min="14361" max="14361" width="13.5703125" customWidth="1"/>
    <col min="14362" max="14362" width="14.28515625" customWidth="1"/>
    <col min="14363" max="14363" width="12.140625" customWidth="1"/>
    <col min="14364" max="14364" width="11.85546875" customWidth="1"/>
    <col min="14365" max="14365" width="16" customWidth="1"/>
    <col min="14366" max="14366" width="9.7109375" customWidth="1"/>
    <col min="14367" max="14367" width="15.140625" customWidth="1"/>
    <col min="14368" max="14368" width="11.140625" customWidth="1"/>
    <col min="14369" max="14369" width="10.5703125" customWidth="1"/>
    <col min="14370" max="14370" width="9" customWidth="1"/>
    <col min="14371" max="14371" width="10.7109375" customWidth="1"/>
    <col min="14372" max="14372" width="33" customWidth="1"/>
    <col min="14373" max="14373" width="75.5703125" customWidth="1"/>
    <col min="14374" max="14374" width="8" customWidth="1"/>
    <col min="14375" max="14375" width="8.5703125" customWidth="1"/>
    <col min="14376" max="14376" width="17" customWidth="1"/>
    <col min="14377" max="14377" width="44.5703125" customWidth="1"/>
    <col min="14378" max="14378" width="43.28515625" customWidth="1"/>
    <col min="14379" max="14379" width="9" customWidth="1"/>
    <col min="14380" max="14380" width="14.7109375" customWidth="1"/>
    <col min="14381" max="14381" width="22.7109375" customWidth="1"/>
    <col min="14382" max="14382" width="19.42578125" customWidth="1"/>
    <col min="14383" max="14383" width="19" customWidth="1"/>
    <col min="14384" max="14384" width="11.85546875" customWidth="1"/>
    <col min="14385" max="14385" width="77.42578125" customWidth="1"/>
    <col min="14386" max="14386" width="13.7109375" customWidth="1"/>
    <col min="14387" max="14387" width="11.28515625" customWidth="1"/>
    <col min="14388" max="14389" width="9" customWidth="1"/>
    <col min="14390" max="14390" width="21.7109375" customWidth="1"/>
    <col min="14391" max="14391" width="22.42578125" customWidth="1"/>
    <col min="14392" max="14392" width="32" customWidth="1"/>
    <col min="14393" max="14393" width="28.140625" customWidth="1"/>
    <col min="14577" max="14577" width="6.5703125" customWidth="1"/>
    <col min="14578" max="14578" width="5.85546875" customWidth="1"/>
    <col min="14579" max="14579" width="23.7109375" customWidth="1"/>
    <col min="14580" max="14592" width="0" hidden="1" customWidth="1"/>
    <col min="14593" max="14593" width="28.7109375" customWidth="1"/>
    <col min="14594" max="14594" width="32.85546875" customWidth="1"/>
    <col min="14595" max="14595" width="24.140625" customWidth="1"/>
    <col min="14596" max="14596" width="8.42578125" customWidth="1"/>
    <col min="14597" max="14597" width="8.28515625" customWidth="1"/>
    <col min="14598" max="14598" width="10.7109375" customWidth="1"/>
    <col min="14599" max="14599" width="11.28515625" customWidth="1"/>
    <col min="14600" max="14600" width="13.42578125" customWidth="1"/>
    <col min="14601" max="14601" width="14.85546875" customWidth="1"/>
    <col min="14602" max="14602" width="11.7109375" customWidth="1"/>
    <col min="14603" max="14603" width="11.140625" customWidth="1"/>
    <col min="14604" max="14604" width="11.5703125" customWidth="1"/>
    <col min="14605" max="14605" width="11.28515625" customWidth="1"/>
    <col min="14606" max="14606" width="12.5703125" customWidth="1"/>
    <col min="14607" max="14607" width="12.42578125" customWidth="1"/>
    <col min="14608" max="14608" width="14.140625" customWidth="1"/>
    <col min="14609" max="14609" width="14" customWidth="1"/>
    <col min="14610" max="14614" width="14.140625" customWidth="1"/>
    <col min="14615" max="14615" width="11.85546875" customWidth="1"/>
    <col min="14616" max="14616" width="13.140625" customWidth="1"/>
    <col min="14617" max="14617" width="13.5703125" customWidth="1"/>
    <col min="14618" max="14618" width="14.28515625" customWidth="1"/>
    <col min="14619" max="14619" width="12.140625" customWidth="1"/>
    <col min="14620" max="14620" width="11.85546875" customWidth="1"/>
    <col min="14621" max="14621" width="16" customWidth="1"/>
    <col min="14622" max="14622" width="9.7109375" customWidth="1"/>
    <col min="14623" max="14623" width="15.140625" customWidth="1"/>
    <col min="14624" max="14624" width="11.140625" customWidth="1"/>
    <col min="14625" max="14625" width="10.5703125" customWidth="1"/>
    <col min="14626" max="14626" width="9" customWidth="1"/>
    <col min="14627" max="14627" width="10.7109375" customWidth="1"/>
    <col min="14628" max="14628" width="33" customWidth="1"/>
    <col min="14629" max="14629" width="75.5703125" customWidth="1"/>
    <col min="14630" max="14630" width="8" customWidth="1"/>
    <col min="14631" max="14631" width="8.5703125" customWidth="1"/>
    <col min="14632" max="14632" width="17" customWidth="1"/>
    <col min="14633" max="14633" width="44.5703125" customWidth="1"/>
    <col min="14634" max="14634" width="43.28515625" customWidth="1"/>
    <col min="14635" max="14635" width="9" customWidth="1"/>
    <col min="14636" max="14636" width="14.7109375" customWidth="1"/>
    <col min="14637" max="14637" width="22.7109375" customWidth="1"/>
    <col min="14638" max="14638" width="19.42578125" customWidth="1"/>
    <col min="14639" max="14639" width="19" customWidth="1"/>
    <col min="14640" max="14640" width="11.85546875" customWidth="1"/>
    <col min="14641" max="14641" width="77.42578125" customWidth="1"/>
    <col min="14642" max="14642" width="13.7109375" customWidth="1"/>
    <col min="14643" max="14643" width="11.28515625" customWidth="1"/>
    <col min="14644" max="14645" width="9" customWidth="1"/>
    <col min="14646" max="14646" width="21.7109375" customWidth="1"/>
    <col min="14647" max="14647" width="22.42578125" customWidth="1"/>
    <col min="14648" max="14648" width="32" customWidth="1"/>
    <col min="14649" max="14649" width="28.140625" customWidth="1"/>
    <col min="14833" max="14833" width="6.5703125" customWidth="1"/>
    <col min="14834" max="14834" width="5.85546875" customWidth="1"/>
    <col min="14835" max="14835" width="23.7109375" customWidth="1"/>
    <col min="14836" max="14848" width="0" hidden="1" customWidth="1"/>
    <col min="14849" max="14849" width="28.7109375" customWidth="1"/>
    <col min="14850" max="14850" width="32.85546875" customWidth="1"/>
    <col min="14851" max="14851" width="24.140625" customWidth="1"/>
    <col min="14852" max="14852" width="8.42578125" customWidth="1"/>
    <col min="14853" max="14853" width="8.28515625" customWidth="1"/>
    <col min="14854" max="14854" width="10.7109375" customWidth="1"/>
    <col min="14855" max="14855" width="11.28515625" customWidth="1"/>
    <col min="14856" max="14856" width="13.42578125" customWidth="1"/>
    <col min="14857" max="14857" width="14.85546875" customWidth="1"/>
    <col min="14858" max="14858" width="11.7109375" customWidth="1"/>
    <col min="14859" max="14859" width="11.140625" customWidth="1"/>
    <col min="14860" max="14860" width="11.5703125" customWidth="1"/>
    <col min="14861" max="14861" width="11.28515625" customWidth="1"/>
    <col min="14862" max="14862" width="12.5703125" customWidth="1"/>
    <col min="14863" max="14863" width="12.42578125" customWidth="1"/>
    <col min="14864" max="14864" width="14.140625" customWidth="1"/>
    <col min="14865" max="14865" width="14" customWidth="1"/>
    <col min="14866" max="14870" width="14.140625" customWidth="1"/>
    <col min="14871" max="14871" width="11.85546875" customWidth="1"/>
    <col min="14872" max="14872" width="13.140625" customWidth="1"/>
    <col min="14873" max="14873" width="13.5703125" customWidth="1"/>
    <col min="14874" max="14874" width="14.28515625" customWidth="1"/>
    <col min="14875" max="14875" width="12.140625" customWidth="1"/>
    <col min="14876" max="14876" width="11.85546875" customWidth="1"/>
    <col min="14877" max="14877" width="16" customWidth="1"/>
    <col min="14878" max="14878" width="9.7109375" customWidth="1"/>
    <col min="14879" max="14879" width="15.140625" customWidth="1"/>
    <col min="14880" max="14880" width="11.140625" customWidth="1"/>
    <col min="14881" max="14881" width="10.5703125" customWidth="1"/>
    <col min="14882" max="14882" width="9" customWidth="1"/>
    <col min="14883" max="14883" width="10.7109375" customWidth="1"/>
    <col min="14884" max="14884" width="33" customWidth="1"/>
    <col min="14885" max="14885" width="75.5703125" customWidth="1"/>
    <col min="14886" max="14886" width="8" customWidth="1"/>
    <col min="14887" max="14887" width="8.5703125" customWidth="1"/>
    <col min="14888" max="14888" width="17" customWidth="1"/>
    <col min="14889" max="14889" width="44.5703125" customWidth="1"/>
    <col min="14890" max="14890" width="43.28515625" customWidth="1"/>
    <col min="14891" max="14891" width="9" customWidth="1"/>
    <col min="14892" max="14892" width="14.7109375" customWidth="1"/>
    <col min="14893" max="14893" width="22.7109375" customWidth="1"/>
    <col min="14894" max="14894" width="19.42578125" customWidth="1"/>
    <col min="14895" max="14895" width="19" customWidth="1"/>
    <col min="14896" max="14896" width="11.85546875" customWidth="1"/>
    <col min="14897" max="14897" width="77.42578125" customWidth="1"/>
    <col min="14898" max="14898" width="13.7109375" customWidth="1"/>
    <col min="14899" max="14899" width="11.28515625" customWidth="1"/>
    <col min="14900" max="14901" width="9" customWidth="1"/>
    <col min="14902" max="14902" width="21.7109375" customWidth="1"/>
    <col min="14903" max="14903" width="22.42578125" customWidth="1"/>
    <col min="14904" max="14904" width="32" customWidth="1"/>
    <col min="14905" max="14905" width="28.140625" customWidth="1"/>
    <col min="15089" max="15089" width="6.5703125" customWidth="1"/>
    <col min="15090" max="15090" width="5.85546875" customWidth="1"/>
    <col min="15091" max="15091" width="23.7109375" customWidth="1"/>
    <col min="15092" max="15104" width="0" hidden="1" customWidth="1"/>
    <col min="15105" max="15105" width="28.7109375" customWidth="1"/>
    <col min="15106" max="15106" width="32.85546875" customWidth="1"/>
    <col min="15107" max="15107" width="24.140625" customWidth="1"/>
    <col min="15108" max="15108" width="8.42578125" customWidth="1"/>
    <col min="15109" max="15109" width="8.28515625" customWidth="1"/>
    <col min="15110" max="15110" width="10.7109375" customWidth="1"/>
    <col min="15111" max="15111" width="11.28515625" customWidth="1"/>
    <col min="15112" max="15112" width="13.42578125" customWidth="1"/>
    <col min="15113" max="15113" width="14.85546875" customWidth="1"/>
    <col min="15114" max="15114" width="11.7109375" customWidth="1"/>
    <col min="15115" max="15115" width="11.140625" customWidth="1"/>
    <col min="15116" max="15116" width="11.5703125" customWidth="1"/>
    <col min="15117" max="15117" width="11.28515625" customWidth="1"/>
    <col min="15118" max="15118" width="12.5703125" customWidth="1"/>
    <col min="15119" max="15119" width="12.42578125" customWidth="1"/>
    <col min="15120" max="15120" width="14.140625" customWidth="1"/>
    <col min="15121" max="15121" width="14" customWidth="1"/>
    <col min="15122" max="15126" width="14.140625" customWidth="1"/>
    <col min="15127" max="15127" width="11.85546875" customWidth="1"/>
    <col min="15128" max="15128" width="13.140625" customWidth="1"/>
    <col min="15129" max="15129" width="13.5703125" customWidth="1"/>
    <col min="15130" max="15130" width="14.28515625" customWidth="1"/>
    <col min="15131" max="15131" width="12.140625" customWidth="1"/>
    <col min="15132" max="15132" width="11.85546875" customWidth="1"/>
    <col min="15133" max="15133" width="16" customWidth="1"/>
    <col min="15134" max="15134" width="9.7109375" customWidth="1"/>
    <col min="15135" max="15135" width="15.140625" customWidth="1"/>
    <col min="15136" max="15136" width="11.140625" customWidth="1"/>
    <col min="15137" max="15137" width="10.5703125" customWidth="1"/>
    <col min="15138" max="15138" width="9" customWidth="1"/>
    <col min="15139" max="15139" width="10.7109375" customWidth="1"/>
    <col min="15140" max="15140" width="33" customWidth="1"/>
    <col min="15141" max="15141" width="75.5703125" customWidth="1"/>
    <col min="15142" max="15142" width="8" customWidth="1"/>
    <col min="15143" max="15143" width="8.5703125" customWidth="1"/>
    <col min="15144" max="15144" width="17" customWidth="1"/>
    <col min="15145" max="15145" width="44.5703125" customWidth="1"/>
    <col min="15146" max="15146" width="43.28515625" customWidth="1"/>
    <col min="15147" max="15147" width="9" customWidth="1"/>
    <col min="15148" max="15148" width="14.7109375" customWidth="1"/>
    <col min="15149" max="15149" width="22.7109375" customWidth="1"/>
    <col min="15150" max="15150" width="19.42578125" customWidth="1"/>
    <col min="15151" max="15151" width="19" customWidth="1"/>
    <col min="15152" max="15152" width="11.85546875" customWidth="1"/>
    <col min="15153" max="15153" width="77.42578125" customWidth="1"/>
    <col min="15154" max="15154" width="13.7109375" customWidth="1"/>
    <col min="15155" max="15155" width="11.28515625" customWidth="1"/>
    <col min="15156" max="15157" width="9" customWidth="1"/>
    <col min="15158" max="15158" width="21.7109375" customWidth="1"/>
    <col min="15159" max="15159" width="22.42578125" customWidth="1"/>
    <col min="15160" max="15160" width="32" customWidth="1"/>
    <col min="15161" max="15161" width="28.140625" customWidth="1"/>
    <col min="15345" max="15345" width="6.5703125" customWidth="1"/>
    <col min="15346" max="15346" width="5.85546875" customWidth="1"/>
    <col min="15347" max="15347" width="23.7109375" customWidth="1"/>
    <col min="15348" max="15360" width="0" hidden="1" customWidth="1"/>
    <col min="15361" max="15361" width="28.7109375" customWidth="1"/>
    <col min="15362" max="15362" width="32.85546875" customWidth="1"/>
    <col min="15363" max="15363" width="24.140625" customWidth="1"/>
    <col min="15364" max="15364" width="8.42578125" customWidth="1"/>
    <col min="15365" max="15365" width="8.28515625" customWidth="1"/>
    <col min="15366" max="15366" width="10.7109375" customWidth="1"/>
    <col min="15367" max="15367" width="11.28515625" customWidth="1"/>
    <col min="15368" max="15368" width="13.42578125" customWidth="1"/>
    <col min="15369" max="15369" width="14.85546875" customWidth="1"/>
    <col min="15370" max="15370" width="11.7109375" customWidth="1"/>
    <col min="15371" max="15371" width="11.140625" customWidth="1"/>
    <col min="15372" max="15372" width="11.5703125" customWidth="1"/>
    <col min="15373" max="15373" width="11.28515625" customWidth="1"/>
    <col min="15374" max="15374" width="12.5703125" customWidth="1"/>
    <col min="15375" max="15375" width="12.42578125" customWidth="1"/>
    <col min="15376" max="15376" width="14.140625" customWidth="1"/>
    <col min="15377" max="15377" width="14" customWidth="1"/>
    <col min="15378" max="15382" width="14.140625" customWidth="1"/>
    <col min="15383" max="15383" width="11.85546875" customWidth="1"/>
    <col min="15384" max="15384" width="13.140625" customWidth="1"/>
    <col min="15385" max="15385" width="13.5703125" customWidth="1"/>
    <col min="15386" max="15386" width="14.28515625" customWidth="1"/>
    <col min="15387" max="15387" width="12.140625" customWidth="1"/>
    <col min="15388" max="15388" width="11.85546875" customWidth="1"/>
    <col min="15389" max="15389" width="16" customWidth="1"/>
    <col min="15390" max="15390" width="9.7109375" customWidth="1"/>
    <col min="15391" max="15391" width="15.140625" customWidth="1"/>
    <col min="15392" max="15392" width="11.140625" customWidth="1"/>
    <col min="15393" max="15393" width="10.5703125" customWidth="1"/>
    <col min="15394" max="15394" width="9" customWidth="1"/>
    <col min="15395" max="15395" width="10.7109375" customWidth="1"/>
    <col min="15396" max="15396" width="33" customWidth="1"/>
    <col min="15397" max="15397" width="75.5703125" customWidth="1"/>
    <col min="15398" max="15398" width="8" customWidth="1"/>
    <col min="15399" max="15399" width="8.5703125" customWidth="1"/>
    <col min="15400" max="15400" width="17" customWidth="1"/>
    <col min="15401" max="15401" width="44.5703125" customWidth="1"/>
    <col min="15402" max="15402" width="43.28515625" customWidth="1"/>
    <col min="15403" max="15403" width="9" customWidth="1"/>
    <col min="15404" max="15404" width="14.7109375" customWidth="1"/>
    <col min="15405" max="15405" width="22.7109375" customWidth="1"/>
    <col min="15406" max="15406" width="19.42578125" customWidth="1"/>
    <col min="15407" max="15407" width="19" customWidth="1"/>
    <col min="15408" max="15408" width="11.85546875" customWidth="1"/>
    <col min="15409" max="15409" width="77.42578125" customWidth="1"/>
    <col min="15410" max="15410" width="13.7109375" customWidth="1"/>
    <col min="15411" max="15411" width="11.28515625" customWidth="1"/>
    <col min="15412" max="15413" width="9" customWidth="1"/>
    <col min="15414" max="15414" width="21.7109375" customWidth="1"/>
    <col min="15415" max="15415" width="22.42578125" customWidth="1"/>
    <col min="15416" max="15416" width="32" customWidth="1"/>
    <col min="15417" max="15417" width="28.140625" customWidth="1"/>
    <col min="15601" max="15601" width="6.5703125" customWidth="1"/>
    <col min="15602" max="15602" width="5.85546875" customWidth="1"/>
    <col min="15603" max="15603" width="23.7109375" customWidth="1"/>
    <col min="15604" max="15616" width="0" hidden="1" customWidth="1"/>
    <col min="15617" max="15617" width="28.7109375" customWidth="1"/>
    <col min="15618" max="15618" width="32.85546875" customWidth="1"/>
    <col min="15619" max="15619" width="24.140625" customWidth="1"/>
    <col min="15620" max="15620" width="8.42578125" customWidth="1"/>
    <col min="15621" max="15621" width="8.28515625" customWidth="1"/>
    <col min="15622" max="15622" width="10.7109375" customWidth="1"/>
    <col min="15623" max="15623" width="11.28515625" customWidth="1"/>
    <col min="15624" max="15624" width="13.42578125" customWidth="1"/>
    <col min="15625" max="15625" width="14.85546875" customWidth="1"/>
    <col min="15626" max="15626" width="11.7109375" customWidth="1"/>
    <col min="15627" max="15627" width="11.140625" customWidth="1"/>
    <col min="15628" max="15628" width="11.5703125" customWidth="1"/>
    <col min="15629" max="15629" width="11.28515625" customWidth="1"/>
    <col min="15630" max="15630" width="12.5703125" customWidth="1"/>
    <col min="15631" max="15631" width="12.42578125" customWidth="1"/>
    <col min="15632" max="15632" width="14.140625" customWidth="1"/>
    <col min="15633" max="15633" width="14" customWidth="1"/>
    <col min="15634" max="15638" width="14.140625" customWidth="1"/>
    <col min="15639" max="15639" width="11.85546875" customWidth="1"/>
    <col min="15640" max="15640" width="13.140625" customWidth="1"/>
    <col min="15641" max="15641" width="13.5703125" customWidth="1"/>
    <col min="15642" max="15642" width="14.28515625" customWidth="1"/>
    <col min="15643" max="15643" width="12.140625" customWidth="1"/>
    <col min="15644" max="15644" width="11.85546875" customWidth="1"/>
    <col min="15645" max="15645" width="16" customWidth="1"/>
    <col min="15646" max="15646" width="9.7109375" customWidth="1"/>
    <col min="15647" max="15647" width="15.140625" customWidth="1"/>
    <col min="15648" max="15648" width="11.140625" customWidth="1"/>
    <col min="15649" max="15649" width="10.5703125" customWidth="1"/>
    <col min="15650" max="15650" width="9" customWidth="1"/>
    <col min="15651" max="15651" width="10.7109375" customWidth="1"/>
    <col min="15652" max="15652" width="33" customWidth="1"/>
    <col min="15653" max="15653" width="75.5703125" customWidth="1"/>
    <col min="15654" max="15654" width="8" customWidth="1"/>
    <col min="15655" max="15655" width="8.5703125" customWidth="1"/>
    <col min="15656" max="15656" width="17" customWidth="1"/>
    <col min="15657" max="15657" width="44.5703125" customWidth="1"/>
    <col min="15658" max="15658" width="43.28515625" customWidth="1"/>
    <col min="15659" max="15659" width="9" customWidth="1"/>
    <col min="15660" max="15660" width="14.7109375" customWidth="1"/>
    <col min="15661" max="15661" width="22.7109375" customWidth="1"/>
    <col min="15662" max="15662" width="19.42578125" customWidth="1"/>
    <col min="15663" max="15663" width="19" customWidth="1"/>
    <col min="15664" max="15664" width="11.85546875" customWidth="1"/>
    <col min="15665" max="15665" width="77.42578125" customWidth="1"/>
    <col min="15666" max="15666" width="13.7109375" customWidth="1"/>
    <col min="15667" max="15667" width="11.28515625" customWidth="1"/>
    <col min="15668" max="15669" width="9" customWidth="1"/>
    <col min="15670" max="15670" width="21.7109375" customWidth="1"/>
    <col min="15671" max="15671" width="22.42578125" customWidth="1"/>
    <col min="15672" max="15672" width="32" customWidth="1"/>
    <col min="15673" max="15673" width="28.140625" customWidth="1"/>
    <col min="15857" max="15857" width="6.5703125" customWidth="1"/>
    <col min="15858" max="15858" width="5.85546875" customWidth="1"/>
    <col min="15859" max="15859" width="23.7109375" customWidth="1"/>
    <col min="15860" max="15872" width="0" hidden="1" customWidth="1"/>
    <col min="15873" max="15873" width="28.7109375" customWidth="1"/>
    <col min="15874" max="15874" width="32.85546875" customWidth="1"/>
    <col min="15875" max="15875" width="24.140625" customWidth="1"/>
    <col min="15876" max="15876" width="8.42578125" customWidth="1"/>
    <col min="15877" max="15877" width="8.28515625" customWidth="1"/>
    <col min="15878" max="15878" width="10.7109375" customWidth="1"/>
    <col min="15879" max="15879" width="11.28515625" customWidth="1"/>
    <col min="15880" max="15880" width="13.42578125" customWidth="1"/>
    <col min="15881" max="15881" width="14.85546875" customWidth="1"/>
    <col min="15882" max="15882" width="11.7109375" customWidth="1"/>
    <col min="15883" max="15883" width="11.140625" customWidth="1"/>
    <col min="15884" max="15884" width="11.5703125" customWidth="1"/>
    <col min="15885" max="15885" width="11.28515625" customWidth="1"/>
    <col min="15886" max="15886" width="12.5703125" customWidth="1"/>
    <col min="15887" max="15887" width="12.42578125" customWidth="1"/>
    <col min="15888" max="15888" width="14.140625" customWidth="1"/>
    <col min="15889" max="15889" width="14" customWidth="1"/>
    <col min="15890" max="15894" width="14.140625" customWidth="1"/>
    <col min="15895" max="15895" width="11.85546875" customWidth="1"/>
    <col min="15896" max="15896" width="13.140625" customWidth="1"/>
    <col min="15897" max="15897" width="13.5703125" customWidth="1"/>
    <col min="15898" max="15898" width="14.28515625" customWidth="1"/>
    <col min="15899" max="15899" width="12.140625" customWidth="1"/>
    <col min="15900" max="15900" width="11.85546875" customWidth="1"/>
    <col min="15901" max="15901" width="16" customWidth="1"/>
    <col min="15902" max="15902" width="9.7109375" customWidth="1"/>
    <col min="15903" max="15903" width="15.140625" customWidth="1"/>
    <col min="15904" max="15904" width="11.140625" customWidth="1"/>
    <col min="15905" max="15905" width="10.5703125" customWidth="1"/>
    <col min="15906" max="15906" width="9" customWidth="1"/>
    <col min="15907" max="15907" width="10.7109375" customWidth="1"/>
    <col min="15908" max="15908" width="33" customWidth="1"/>
    <col min="15909" max="15909" width="75.5703125" customWidth="1"/>
    <col min="15910" max="15910" width="8" customWidth="1"/>
    <col min="15911" max="15911" width="8.5703125" customWidth="1"/>
    <col min="15912" max="15912" width="17" customWidth="1"/>
    <col min="15913" max="15913" width="44.5703125" customWidth="1"/>
    <col min="15914" max="15914" width="43.28515625" customWidth="1"/>
    <col min="15915" max="15915" width="9" customWidth="1"/>
    <col min="15916" max="15916" width="14.7109375" customWidth="1"/>
    <col min="15917" max="15917" width="22.7109375" customWidth="1"/>
    <col min="15918" max="15918" width="19.42578125" customWidth="1"/>
    <col min="15919" max="15919" width="19" customWidth="1"/>
    <col min="15920" max="15920" width="11.85546875" customWidth="1"/>
    <col min="15921" max="15921" width="77.42578125" customWidth="1"/>
    <col min="15922" max="15922" width="13.7109375" customWidth="1"/>
    <col min="15923" max="15923" width="11.28515625" customWidth="1"/>
    <col min="15924" max="15925" width="9" customWidth="1"/>
    <col min="15926" max="15926" width="21.7109375" customWidth="1"/>
    <col min="15927" max="15927" width="22.42578125" customWidth="1"/>
    <col min="15928" max="15928" width="32" customWidth="1"/>
    <col min="15929" max="15929" width="28.140625" customWidth="1"/>
    <col min="16113" max="16113" width="6.5703125" customWidth="1"/>
    <col min="16114" max="16114" width="5.85546875" customWidth="1"/>
    <col min="16115" max="16115" width="23.7109375" customWidth="1"/>
    <col min="16116" max="16128" width="0" hidden="1" customWidth="1"/>
    <col min="16129" max="16129" width="28.7109375" customWidth="1"/>
    <col min="16130" max="16130" width="32.85546875" customWidth="1"/>
    <col min="16131" max="16131" width="24.140625" customWidth="1"/>
    <col min="16132" max="16132" width="8.42578125" customWidth="1"/>
    <col min="16133" max="16133" width="8.28515625" customWidth="1"/>
    <col min="16134" max="16134" width="10.7109375" customWidth="1"/>
    <col min="16135" max="16135" width="11.28515625" customWidth="1"/>
    <col min="16136" max="16136" width="13.42578125" customWidth="1"/>
    <col min="16137" max="16137" width="14.85546875" customWidth="1"/>
    <col min="16138" max="16138" width="11.7109375" customWidth="1"/>
    <col min="16139" max="16139" width="11.140625" customWidth="1"/>
    <col min="16140" max="16140" width="11.5703125" customWidth="1"/>
    <col min="16141" max="16141" width="11.28515625" customWidth="1"/>
    <col min="16142" max="16142" width="12.5703125" customWidth="1"/>
    <col min="16143" max="16143" width="12.42578125" customWidth="1"/>
    <col min="16144" max="16144" width="14.140625" customWidth="1"/>
    <col min="16145" max="16145" width="14" customWidth="1"/>
    <col min="16146" max="16150" width="14.140625" customWidth="1"/>
    <col min="16151" max="16151" width="11.85546875" customWidth="1"/>
    <col min="16152" max="16152" width="13.140625" customWidth="1"/>
    <col min="16153" max="16153" width="13.5703125" customWidth="1"/>
    <col min="16154" max="16154" width="14.28515625" customWidth="1"/>
    <col min="16155" max="16155" width="12.140625" customWidth="1"/>
    <col min="16156" max="16156" width="11.85546875" customWidth="1"/>
    <col min="16157" max="16157" width="16" customWidth="1"/>
    <col min="16158" max="16158" width="9.7109375" customWidth="1"/>
    <col min="16159" max="16159" width="15.140625" customWidth="1"/>
    <col min="16160" max="16160" width="11.140625" customWidth="1"/>
    <col min="16161" max="16161" width="10.5703125" customWidth="1"/>
    <col min="16162" max="16162" width="9" customWidth="1"/>
    <col min="16163" max="16163" width="10.7109375" customWidth="1"/>
    <col min="16164" max="16164" width="33" customWidth="1"/>
    <col min="16165" max="16165" width="75.5703125" customWidth="1"/>
    <col min="16166" max="16166" width="8" customWidth="1"/>
    <col min="16167" max="16167" width="8.5703125" customWidth="1"/>
    <col min="16168" max="16168" width="17" customWidth="1"/>
    <col min="16169" max="16169" width="44.5703125" customWidth="1"/>
    <col min="16170" max="16170" width="43.28515625" customWidth="1"/>
    <col min="16171" max="16171" width="9" customWidth="1"/>
    <col min="16172" max="16172" width="14.7109375" customWidth="1"/>
    <col min="16173" max="16173" width="22.7109375" customWidth="1"/>
    <col min="16174" max="16174" width="19.42578125" customWidth="1"/>
    <col min="16175" max="16175" width="19" customWidth="1"/>
    <col min="16176" max="16176" width="11.85546875" customWidth="1"/>
    <col min="16177" max="16177" width="77.42578125" customWidth="1"/>
    <col min="16178" max="16178" width="13.7109375" customWidth="1"/>
    <col min="16179" max="16179" width="11.28515625" customWidth="1"/>
    <col min="16180" max="16181" width="9" customWidth="1"/>
    <col min="16182" max="16182" width="21.7109375" customWidth="1"/>
    <col min="16183" max="16183" width="22.42578125" customWidth="1"/>
    <col min="16184" max="16184" width="32" customWidth="1"/>
    <col min="16185" max="16185" width="28.140625" customWidth="1"/>
  </cols>
  <sheetData>
    <row r="1" spans="1:57">
      <c r="G1" s="1">
        <v>2018</v>
      </c>
    </row>
    <row r="2" spans="1:57" ht="51.75" customHeight="1">
      <c r="A2" s="9" t="s">
        <v>0</v>
      </c>
      <c r="B2" s="9" t="s">
        <v>0</v>
      </c>
      <c r="C2" s="206" t="s">
        <v>1</v>
      </c>
      <c r="D2" s="9" t="s">
        <v>2</v>
      </c>
      <c r="E2" s="9" t="s">
        <v>3</v>
      </c>
      <c r="F2" s="9" t="s">
        <v>4</v>
      </c>
      <c r="G2" s="9" t="s">
        <v>5</v>
      </c>
      <c r="H2" s="9" t="s">
        <v>6</v>
      </c>
      <c r="I2" s="9" t="s">
        <v>7</v>
      </c>
      <c r="J2" s="9" t="s">
        <v>8</v>
      </c>
      <c r="K2" s="9" t="s">
        <v>9</v>
      </c>
      <c r="L2" s="9" t="s">
        <v>10</v>
      </c>
      <c r="M2" s="9" t="s">
        <v>11</v>
      </c>
      <c r="N2" s="9" t="s">
        <v>12</v>
      </c>
      <c r="O2" s="9" t="s">
        <v>13</v>
      </c>
      <c r="P2" s="9" t="s">
        <v>14</v>
      </c>
      <c r="Q2" s="9" t="s">
        <v>15</v>
      </c>
      <c r="R2" s="9" t="s">
        <v>16</v>
      </c>
      <c r="S2" s="9" t="s">
        <v>17</v>
      </c>
      <c r="T2" s="9" t="s">
        <v>18</v>
      </c>
      <c r="U2" s="9" t="s">
        <v>19</v>
      </c>
      <c r="V2" s="10" t="s">
        <v>20</v>
      </c>
      <c r="W2" s="9" t="s">
        <v>21</v>
      </c>
      <c r="X2" s="10" t="s">
        <v>30</v>
      </c>
      <c r="Y2" s="10" t="s">
        <v>35</v>
      </c>
      <c r="Z2" s="10" t="s">
        <v>36</v>
      </c>
      <c r="AA2" s="10" t="s">
        <v>37</v>
      </c>
      <c r="AB2" s="9" t="s">
        <v>38</v>
      </c>
      <c r="AC2" s="10" t="s">
        <v>39</v>
      </c>
      <c r="AD2" s="9" t="s">
        <v>40</v>
      </c>
      <c r="AE2" s="10" t="s">
        <v>41</v>
      </c>
      <c r="AF2" s="9" t="s">
        <v>42</v>
      </c>
      <c r="AG2" s="9" t="s">
        <v>43</v>
      </c>
      <c r="AH2" s="9" t="s">
        <v>44</v>
      </c>
      <c r="AI2" s="9" t="s">
        <v>45</v>
      </c>
      <c r="AJ2" s="9" t="s">
        <v>46</v>
      </c>
      <c r="AK2" s="9" t="s">
        <v>47</v>
      </c>
      <c r="AL2" s="9" t="s">
        <v>48</v>
      </c>
      <c r="AM2" s="9" t="s">
        <v>49</v>
      </c>
      <c r="AN2" s="9" t="s">
        <v>50</v>
      </c>
      <c r="AO2" s="9" t="s">
        <v>51</v>
      </c>
      <c r="AP2" s="9" t="s">
        <v>52</v>
      </c>
      <c r="AQ2" s="9" t="s">
        <v>53</v>
      </c>
      <c r="AR2" s="9" t="s">
        <v>54</v>
      </c>
      <c r="AS2" s="9" t="s">
        <v>55</v>
      </c>
      <c r="AT2" s="9" t="s">
        <v>56</v>
      </c>
      <c r="AU2" s="9" t="s">
        <v>57</v>
      </c>
      <c r="AV2" s="9" t="s">
        <v>58</v>
      </c>
      <c r="AW2" s="9" t="s">
        <v>59</v>
      </c>
      <c r="AX2" s="9" t="s">
        <v>60</v>
      </c>
      <c r="AY2" s="9" t="s">
        <v>61</v>
      </c>
      <c r="AZ2" s="9" t="s">
        <v>62</v>
      </c>
      <c r="BA2" s="9" t="s">
        <v>63</v>
      </c>
      <c r="BB2" s="9" t="s">
        <v>64</v>
      </c>
      <c r="BC2" s="9" t="s">
        <v>65</v>
      </c>
      <c r="BD2" s="9" t="s">
        <v>66</v>
      </c>
      <c r="BE2" s="9" t="s">
        <v>3424</v>
      </c>
    </row>
    <row r="3" spans="1:57" ht="21.75" customHeight="1">
      <c r="A3" s="16">
        <v>1</v>
      </c>
      <c r="B3" s="52">
        <v>1</v>
      </c>
      <c r="C3" s="126" t="s">
        <v>3425</v>
      </c>
      <c r="D3" s="52">
        <v>7</v>
      </c>
      <c r="E3" s="52">
        <v>3</v>
      </c>
      <c r="F3" s="52">
        <v>1956</v>
      </c>
      <c r="G3" s="16">
        <f t="shared" ref="G3:G23" si="0">$G$1-F3</f>
        <v>62</v>
      </c>
      <c r="H3" s="16">
        <v>1</v>
      </c>
      <c r="I3" s="86" t="s">
        <v>3426</v>
      </c>
      <c r="J3" s="86" t="s">
        <v>3427</v>
      </c>
      <c r="K3" s="52">
        <v>28</v>
      </c>
      <c r="L3" s="52">
        <v>6</v>
      </c>
      <c r="M3" s="52">
        <v>2011</v>
      </c>
      <c r="N3" s="53" t="s">
        <v>70</v>
      </c>
      <c r="O3" s="53" t="s">
        <v>3428</v>
      </c>
      <c r="P3" s="53" t="s">
        <v>70</v>
      </c>
      <c r="Q3" s="22" t="s">
        <v>3429</v>
      </c>
      <c r="R3" s="22" t="s">
        <v>3430</v>
      </c>
      <c r="S3" s="16" t="s">
        <v>3431</v>
      </c>
      <c r="T3" s="52" t="s">
        <v>3432</v>
      </c>
      <c r="U3" s="52">
        <v>6</v>
      </c>
      <c r="V3" s="50">
        <v>43040</v>
      </c>
      <c r="W3" s="52" t="s">
        <v>197</v>
      </c>
      <c r="X3" s="29">
        <v>43040</v>
      </c>
      <c r="Y3" s="29">
        <v>43344</v>
      </c>
      <c r="Z3" s="189">
        <v>43708</v>
      </c>
      <c r="AA3" s="50"/>
      <c r="AB3" s="50"/>
      <c r="AC3" s="50"/>
      <c r="AD3" s="50"/>
      <c r="AE3" s="50"/>
      <c r="AF3" s="52"/>
      <c r="AG3" s="50"/>
      <c r="AH3" s="53" t="s">
        <v>239</v>
      </c>
      <c r="AI3" s="53">
        <v>2004</v>
      </c>
      <c r="AJ3" s="125" t="s">
        <v>525</v>
      </c>
      <c r="AK3" s="54" t="s">
        <v>1064</v>
      </c>
      <c r="AL3" s="54" t="s">
        <v>104</v>
      </c>
      <c r="AM3" s="54" t="s">
        <v>104</v>
      </c>
      <c r="AN3" s="50"/>
      <c r="AO3" s="22"/>
      <c r="AP3" s="22" t="str">
        <f t="shared" ref="AP3:AP34" si="1">R3</f>
        <v>Tiến sĩ chuyên ngành Ung thư</v>
      </c>
      <c r="AQ3" s="22" t="str">
        <f t="shared" ref="AQ3:AQ34" si="2">T3</f>
        <v>TS</v>
      </c>
      <c r="AR3" s="207" t="s">
        <v>82</v>
      </c>
      <c r="AS3" s="53" t="s">
        <v>3433</v>
      </c>
      <c r="AT3" s="50">
        <v>41530</v>
      </c>
      <c r="AU3" s="22" t="s">
        <v>84</v>
      </c>
      <c r="AV3" s="53" t="s">
        <v>160</v>
      </c>
      <c r="AW3" s="22" t="s">
        <v>1623</v>
      </c>
      <c r="AX3" s="52"/>
      <c r="AY3" s="52" t="s">
        <v>88</v>
      </c>
      <c r="AZ3" s="52"/>
      <c r="BA3" s="52"/>
      <c r="BB3" s="22" t="s">
        <v>3434</v>
      </c>
      <c r="BC3" s="16"/>
      <c r="BD3" s="33"/>
      <c r="BE3" s="33"/>
    </row>
    <row r="4" spans="1:57" ht="24.95" customHeight="1">
      <c r="A4" s="16">
        <f t="shared" ref="A4:A68" si="3">+A3+1</f>
        <v>2</v>
      </c>
      <c r="B4" s="16">
        <v>1</v>
      </c>
      <c r="C4" s="194" t="s">
        <v>3435</v>
      </c>
      <c r="D4" s="16">
        <v>6</v>
      </c>
      <c r="E4" s="16">
        <v>5</v>
      </c>
      <c r="F4" s="16">
        <v>1973</v>
      </c>
      <c r="G4" s="16">
        <f t="shared" si="0"/>
        <v>45</v>
      </c>
      <c r="H4" s="16">
        <v>0</v>
      </c>
      <c r="I4" s="40" t="s">
        <v>3436</v>
      </c>
      <c r="J4" s="40" t="s">
        <v>3437</v>
      </c>
      <c r="K4" s="16">
        <v>17</v>
      </c>
      <c r="L4" s="16">
        <v>8</v>
      </c>
      <c r="M4" s="16">
        <v>2012</v>
      </c>
      <c r="N4" s="22" t="s">
        <v>337</v>
      </c>
      <c r="O4" s="22" t="s">
        <v>3438</v>
      </c>
      <c r="P4" s="22" t="s">
        <v>337</v>
      </c>
      <c r="Q4" s="16" t="s">
        <v>128</v>
      </c>
      <c r="R4" s="22" t="s">
        <v>150</v>
      </c>
      <c r="S4" s="22" t="s">
        <v>556</v>
      </c>
      <c r="T4" s="22" t="s">
        <v>152</v>
      </c>
      <c r="U4" s="16">
        <v>159</v>
      </c>
      <c r="V4" s="29">
        <v>43227</v>
      </c>
      <c r="W4" s="22" t="s">
        <v>238</v>
      </c>
      <c r="X4" s="29">
        <v>43227</v>
      </c>
      <c r="Y4" s="29">
        <v>43344</v>
      </c>
      <c r="Z4" s="29">
        <v>43708</v>
      </c>
      <c r="AA4" s="33"/>
      <c r="AB4" s="33"/>
      <c r="AC4" s="45"/>
      <c r="AD4" s="33"/>
      <c r="AE4" s="45"/>
      <c r="AF4" s="33"/>
      <c r="AG4" s="33"/>
      <c r="AH4" s="33" t="s">
        <v>135</v>
      </c>
      <c r="AI4" s="33">
        <v>2014</v>
      </c>
      <c r="AJ4" s="33" t="s">
        <v>717</v>
      </c>
      <c r="AK4" s="33" t="s">
        <v>3439</v>
      </c>
      <c r="AL4" s="33"/>
      <c r="AM4" s="33" t="s">
        <v>104</v>
      </c>
      <c r="AN4" s="33" t="s">
        <v>3440</v>
      </c>
      <c r="AO4" s="33" t="s">
        <v>3441</v>
      </c>
      <c r="AP4" s="22" t="str">
        <f t="shared" si="1"/>
        <v>Bác sĩ chuyên khoa cấp I - Da liễu</v>
      </c>
      <c r="AQ4" s="22" t="str">
        <f t="shared" si="2"/>
        <v>CKI</v>
      </c>
      <c r="AR4" s="33" t="s">
        <v>158</v>
      </c>
      <c r="AS4" s="33" t="s">
        <v>3442</v>
      </c>
      <c r="AT4" s="45" t="s">
        <v>3443</v>
      </c>
      <c r="AU4" s="33" t="s">
        <v>1761</v>
      </c>
      <c r="AV4" s="33" t="s">
        <v>1212</v>
      </c>
      <c r="AW4" s="33" t="s">
        <v>3444</v>
      </c>
      <c r="AX4" s="33"/>
      <c r="AY4" s="33"/>
      <c r="AZ4" s="33"/>
      <c r="BA4" s="33"/>
      <c r="BB4" s="33"/>
      <c r="BC4" s="59"/>
      <c r="BD4" s="33" t="s">
        <v>3445</v>
      </c>
      <c r="BE4" s="22" t="s">
        <v>3446</v>
      </c>
    </row>
    <row r="5" spans="1:57" ht="24.95" customHeight="1">
      <c r="A5" s="16">
        <f t="shared" si="3"/>
        <v>3</v>
      </c>
      <c r="B5" s="16">
        <v>2</v>
      </c>
      <c r="C5" s="194" t="s">
        <v>3447</v>
      </c>
      <c r="D5" s="52">
        <v>28</v>
      </c>
      <c r="E5" s="52">
        <v>2</v>
      </c>
      <c r="F5" s="52">
        <v>1972</v>
      </c>
      <c r="G5" s="16">
        <f t="shared" si="0"/>
        <v>46</v>
      </c>
      <c r="H5" s="53">
        <v>1</v>
      </c>
      <c r="I5" s="86" t="s">
        <v>3448</v>
      </c>
      <c r="J5" s="86" t="s">
        <v>3449</v>
      </c>
      <c r="K5" s="52">
        <v>7</v>
      </c>
      <c r="L5" s="52">
        <v>1</v>
      </c>
      <c r="M5" s="52">
        <v>2011</v>
      </c>
      <c r="N5" s="53" t="s">
        <v>70</v>
      </c>
      <c r="O5" s="53" t="s">
        <v>3450</v>
      </c>
      <c r="P5" s="53" t="s">
        <v>70</v>
      </c>
      <c r="Q5" s="16" t="s">
        <v>128</v>
      </c>
      <c r="R5" s="53" t="s">
        <v>3451</v>
      </c>
      <c r="S5" s="22" t="s">
        <v>556</v>
      </c>
      <c r="T5" s="22" t="s">
        <v>152</v>
      </c>
      <c r="U5" s="16">
        <v>160</v>
      </c>
      <c r="V5" s="29">
        <v>43213</v>
      </c>
      <c r="W5" s="22" t="s">
        <v>238</v>
      </c>
      <c r="X5" s="29">
        <v>43213</v>
      </c>
      <c r="Y5" s="29">
        <v>43344</v>
      </c>
      <c r="Z5" s="29">
        <v>43708</v>
      </c>
      <c r="AA5" s="33"/>
      <c r="AB5" s="33"/>
      <c r="AC5" s="45"/>
      <c r="AD5" s="33"/>
      <c r="AE5" s="45"/>
      <c r="AF5" s="33"/>
      <c r="AG5" s="33"/>
      <c r="AH5" s="33" t="s">
        <v>523</v>
      </c>
      <c r="AI5" s="33">
        <v>2010</v>
      </c>
      <c r="AJ5" s="33" t="s">
        <v>717</v>
      </c>
      <c r="AK5" s="33" t="s">
        <v>3452</v>
      </c>
      <c r="AL5" s="33"/>
      <c r="AM5" s="33"/>
      <c r="AN5" s="33"/>
      <c r="AO5" s="33"/>
      <c r="AP5" s="22" t="str">
        <f t="shared" si="1"/>
        <v xml:space="preserve">Bác sĩ chuyên khoa cấp I - Bác sĩ gia đình </v>
      </c>
      <c r="AQ5" s="22" t="str">
        <f t="shared" si="2"/>
        <v>CKI</v>
      </c>
      <c r="AR5" s="22" t="s">
        <v>158</v>
      </c>
      <c r="AS5" s="33" t="s">
        <v>3453</v>
      </c>
      <c r="AT5" s="45">
        <v>41948</v>
      </c>
      <c r="AU5" s="33" t="s">
        <v>84</v>
      </c>
      <c r="AV5" s="33" t="s">
        <v>1212</v>
      </c>
      <c r="AW5" s="33" t="s">
        <v>3454</v>
      </c>
      <c r="AX5" s="33"/>
      <c r="AY5" s="33"/>
      <c r="AZ5" s="33"/>
      <c r="BA5" s="33"/>
      <c r="BB5" s="33"/>
      <c r="BC5" s="33"/>
      <c r="BD5" s="33" t="s">
        <v>3445</v>
      </c>
      <c r="BE5" s="22" t="s">
        <v>3446</v>
      </c>
    </row>
    <row r="6" spans="1:57" ht="24.95" customHeight="1">
      <c r="A6" s="16">
        <f t="shared" si="3"/>
        <v>4</v>
      </c>
      <c r="B6" s="16">
        <v>3</v>
      </c>
      <c r="C6" s="39" t="s">
        <v>3455</v>
      </c>
      <c r="D6" s="16"/>
      <c r="E6" s="16"/>
      <c r="F6" s="16">
        <v>1976</v>
      </c>
      <c r="G6" s="16">
        <f t="shared" si="0"/>
        <v>42</v>
      </c>
      <c r="H6" s="16">
        <v>0</v>
      </c>
      <c r="I6" s="40" t="s">
        <v>3456</v>
      </c>
      <c r="J6" s="40" t="s">
        <v>3457</v>
      </c>
      <c r="K6" s="16">
        <v>13</v>
      </c>
      <c r="L6" s="16">
        <v>6</v>
      </c>
      <c r="M6" s="16">
        <v>2009</v>
      </c>
      <c r="N6" s="22" t="s">
        <v>337</v>
      </c>
      <c r="O6" s="22" t="s">
        <v>3458</v>
      </c>
      <c r="P6" s="22" t="s">
        <v>337</v>
      </c>
      <c r="Q6" s="16" t="s">
        <v>128</v>
      </c>
      <c r="R6" s="22" t="s">
        <v>209</v>
      </c>
      <c r="S6" s="22" t="s">
        <v>151</v>
      </c>
      <c r="T6" s="16" t="s">
        <v>168</v>
      </c>
      <c r="U6" s="16">
        <v>161</v>
      </c>
      <c r="V6" s="29">
        <v>43227</v>
      </c>
      <c r="W6" s="22" t="s">
        <v>238</v>
      </c>
      <c r="X6" s="29">
        <v>43227</v>
      </c>
      <c r="Y6" s="29">
        <v>43344</v>
      </c>
      <c r="Z6" s="29">
        <v>43708</v>
      </c>
      <c r="AA6" s="33"/>
      <c r="AB6" s="33"/>
      <c r="AC6" s="45"/>
      <c r="AD6" s="33"/>
      <c r="AE6" s="45"/>
      <c r="AF6" s="33"/>
      <c r="AG6" s="33"/>
      <c r="AH6" s="33" t="s">
        <v>211</v>
      </c>
      <c r="AI6" s="33">
        <v>2013</v>
      </c>
      <c r="AJ6" s="33" t="s">
        <v>251</v>
      </c>
      <c r="AK6" s="33"/>
      <c r="AL6" s="33"/>
      <c r="AM6" s="33"/>
      <c r="AN6" s="33"/>
      <c r="AO6" s="33"/>
      <c r="AP6" s="22" t="str">
        <f t="shared" si="1"/>
        <v>Bác sĩ Y đa khoa</v>
      </c>
      <c r="AQ6" s="22" t="str">
        <f t="shared" si="2"/>
        <v>BS.ĐH</v>
      </c>
      <c r="AR6" s="22" t="s">
        <v>141</v>
      </c>
      <c r="AS6" s="33" t="s">
        <v>3459</v>
      </c>
      <c r="AT6" s="45">
        <v>42662</v>
      </c>
      <c r="AU6" s="33" t="s">
        <v>1761</v>
      </c>
      <c r="AV6" s="33" t="s">
        <v>160</v>
      </c>
      <c r="AW6" s="33" t="s">
        <v>86</v>
      </c>
      <c r="AX6" s="33"/>
      <c r="AY6" s="33"/>
      <c r="AZ6" s="33"/>
      <c r="BA6" s="33"/>
      <c r="BB6" s="33"/>
      <c r="BC6" s="33"/>
      <c r="BD6" s="33" t="s">
        <v>3445</v>
      </c>
      <c r="BE6" s="22" t="s">
        <v>3446</v>
      </c>
    </row>
    <row r="7" spans="1:57" ht="23.25" customHeight="1">
      <c r="A7" s="16">
        <f t="shared" si="3"/>
        <v>5</v>
      </c>
      <c r="B7" s="16">
        <v>4</v>
      </c>
      <c r="C7" s="42" t="s">
        <v>3460</v>
      </c>
      <c r="D7" s="33">
        <v>6</v>
      </c>
      <c r="E7" s="33">
        <v>8</v>
      </c>
      <c r="F7" s="33">
        <v>1966</v>
      </c>
      <c r="G7" s="16">
        <f t="shared" si="0"/>
        <v>52</v>
      </c>
      <c r="H7" s="33">
        <v>0</v>
      </c>
      <c r="I7" s="43" t="s">
        <v>3461</v>
      </c>
      <c r="J7" s="43" t="s">
        <v>3462</v>
      </c>
      <c r="K7" s="33">
        <v>29</v>
      </c>
      <c r="L7" s="33">
        <v>6</v>
      </c>
      <c r="M7" s="33">
        <v>2016</v>
      </c>
      <c r="N7" s="33" t="s">
        <v>1406</v>
      </c>
      <c r="O7" s="33" t="s">
        <v>3463</v>
      </c>
      <c r="P7" s="33" t="s">
        <v>1406</v>
      </c>
      <c r="Q7" s="16" t="s">
        <v>128</v>
      </c>
      <c r="R7" s="33" t="s">
        <v>209</v>
      </c>
      <c r="S7" s="33" t="s">
        <v>151</v>
      </c>
      <c r="T7" s="16" t="s">
        <v>168</v>
      </c>
      <c r="U7" s="80">
        <v>162</v>
      </c>
      <c r="V7" s="29">
        <v>43218</v>
      </c>
      <c r="W7" s="44" t="s">
        <v>238</v>
      </c>
      <c r="X7" s="45">
        <v>43218</v>
      </c>
      <c r="Y7" s="29">
        <v>43344</v>
      </c>
      <c r="Z7" s="29">
        <v>43708</v>
      </c>
      <c r="AA7" s="33"/>
      <c r="AB7" s="33"/>
      <c r="AC7" s="45"/>
      <c r="AD7" s="33"/>
      <c r="AE7" s="45"/>
      <c r="AF7" s="33"/>
      <c r="AG7" s="33"/>
      <c r="AH7" s="33" t="s">
        <v>2961</v>
      </c>
      <c r="AI7" s="33">
        <v>2013</v>
      </c>
      <c r="AJ7" s="33" t="s">
        <v>2286</v>
      </c>
      <c r="AK7" s="33"/>
      <c r="AL7" s="33"/>
      <c r="AM7" s="33"/>
      <c r="AN7" s="33" t="s">
        <v>3464</v>
      </c>
      <c r="AO7" s="33" t="s">
        <v>3465</v>
      </c>
      <c r="AP7" s="22" t="str">
        <f t="shared" si="1"/>
        <v>Bác sĩ Y đa khoa</v>
      </c>
      <c r="AQ7" s="22" t="str">
        <f t="shared" si="2"/>
        <v>BS.ĐH</v>
      </c>
      <c r="AR7" s="33" t="s">
        <v>141</v>
      </c>
      <c r="AS7" s="33" t="s">
        <v>3466</v>
      </c>
      <c r="AT7" s="45">
        <v>42583</v>
      </c>
      <c r="AU7" s="33" t="s">
        <v>3467</v>
      </c>
      <c r="AV7" s="33" t="s">
        <v>1212</v>
      </c>
      <c r="AW7" s="33" t="s">
        <v>2607</v>
      </c>
      <c r="AX7" s="33"/>
      <c r="AY7" s="33"/>
      <c r="AZ7" s="33"/>
      <c r="BA7" s="33"/>
      <c r="BB7" s="33"/>
      <c r="BC7" s="33"/>
      <c r="BD7" s="33" t="s">
        <v>3445</v>
      </c>
      <c r="BE7" s="33" t="s">
        <v>3446</v>
      </c>
    </row>
    <row r="8" spans="1:57" ht="23.25" customHeight="1">
      <c r="A8" s="16">
        <f t="shared" si="3"/>
        <v>6</v>
      </c>
      <c r="B8" s="16">
        <v>5</v>
      </c>
      <c r="C8" s="42" t="s">
        <v>3468</v>
      </c>
      <c r="D8" s="33">
        <v>1</v>
      </c>
      <c r="E8" s="33">
        <v>10</v>
      </c>
      <c r="F8" s="33">
        <v>1966</v>
      </c>
      <c r="G8" s="16">
        <f t="shared" si="0"/>
        <v>52</v>
      </c>
      <c r="H8" s="33">
        <v>1</v>
      </c>
      <c r="I8" s="43" t="s">
        <v>3469</v>
      </c>
      <c r="J8" s="43" t="s">
        <v>3470</v>
      </c>
      <c r="K8" s="33">
        <v>5</v>
      </c>
      <c r="L8" s="33">
        <v>3</v>
      </c>
      <c r="M8" s="33">
        <v>2007</v>
      </c>
      <c r="N8" s="33" t="s">
        <v>1406</v>
      </c>
      <c r="O8" s="33" t="s">
        <v>3471</v>
      </c>
      <c r="P8" s="33" t="s">
        <v>1406</v>
      </c>
      <c r="Q8" s="16" t="s">
        <v>128</v>
      </c>
      <c r="R8" s="33" t="s">
        <v>150</v>
      </c>
      <c r="S8" s="33" t="s">
        <v>151</v>
      </c>
      <c r="T8" s="22" t="s">
        <v>152</v>
      </c>
      <c r="U8" s="80">
        <v>163</v>
      </c>
      <c r="V8" s="45">
        <v>43255</v>
      </c>
      <c r="W8" s="33" t="s">
        <v>238</v>
      </c>
      <c r="X8" s="45">
        <v>43255</v>
      </c>
      <c r="Y8" s="29">
        <v>43344</v>
      </c>
      <c r="Z8" s="29">
        <v>43708</v>
      </c>
      <c r="AA8" s="33"/>
      <c r="AB8" s="33"/>
      <c r="AC8" s="45"/>
      <c r="AD8" s="33"/>
      <c r="AE8" s="45"/>
      <c r="AF8" s="33"/>
      <c r="AG8" s="33"/>
      <c r="AH8" s="33" t="s">
        <v>1762</v>
      </c>
      <c r="AI8" s="33">
        <v>2014</v>
      </c>
      <c r="AJ8" s="33" t="s">
        <v>525</v>
      </c>
      <c r="AK8" s="33" t="s">
        <v>3472</v>
      </c>
      <c r="AL8" s="33" t="s">
        <v>104</v>
      </c>
      <c r="AM8" s="33" t="s">
        <v>138</v>
      </c>
      <c r="AN8" s="33" t="s">
        <v>3473</v>
      </c>
      <c r="AO8" s="33" t="s">
        <v>3474</v>
      </c>
      <c r="AP8" s="33" t="str">
        <f t="shared" si="1"/>
        <v>Bác sĩ chuyên khoa cấp I - Da liễu</v>
      </c>
      <c r="AQ8" s="33" t="str">
        <f t="shared" si="2"/>
        <v>CKI</v>
      </c>
      <c r="AR8" s="33" t="s">
        <v>3475</v>
      </c>
      <c r="AS8" s="33" t="s">
        <v>3476</v>
      </c>
      <c r="AT8" s="45">
        <v>41131</v>
      </c>
      <c r="AU8" s="33" t="s">
        <v>3467</v>
      </c>
      <c r="AV8" s="33" t="s">
        <v>1212</v>
      </c>
      <c r="AW8" s="33" t="s">
        <v>3477</v>
      </c>
      <c r="AX8" s="33"/>
      <c r="AY8" s="33"/>
      <c r="AZ8" s="79"/>
      <c r="BA8" s="33"/>
      <c r="BB8" s="33"/>
      <c r="BC8" s="33"/>
      <c r="BD8" s="33" t="s">
        <v>3445</v>
      </c>
      <c r="BE8" s="33" t="s">
        <v>3446</v>
      </c>
    </row>
    <row r="9" spans="1:57" ht="23.25" customHeight="1">
      <c r="A9" s="16">
        <f t="shared" si="3"/>
        <v>7</v>
      </c>
      <c r="B9" s="16">
        <v>6</v>
      </c>
      <c r="C9" s="31" t="s">
        <v>3478</v>
      </c>
      <c r="D9" s="16">
        <v>3</v>
      </c>
      <c r="E9" s="16">
        <v>4</v>
      </c>
      <c r="F9" s="16">
        <v>1993</v>
      </c>
      <c r="G9" s="16">
        <f t="shared" si="0"/>
        <v>25</v>
      </c>
      <c r="H9" s="16">
        <v>0</v>
      </c>
      <c r="I9" s="32" t="s">
        <v>3479</v>
      </c>
      <c r="J9" s="32" t="s">
        <v>3480</v>
      </c>
      <c r="K9" s="16">
        <v>29</v>
      </c>
      <c r="L9" s="16">
        <v>4</v>
      </c>
      <c r="M9" s="16">
        <v>2011</v>
      </c>
      <c r="N9" s="16" t="s">
        <v>290</v>
      </c>
      <c r="O9" s="16" t="s">
        <v>3481</v>
      </c>
      <c r="P9" s="16" t="s">
        <v>290</v>
      </c>
      <c r="Q9" s="16" t="s">
        <v>128</v>
      </c>
      <c r="R9" s="33" t="s">
        <v>291</v>
      </c>
      <c r="S9" s="16" t="s">
        <v>280</v>
      </c>
      <c r="T9" s="16" t="s">
        <v>293</v>
      </c>
      <c r="U9" s="16">
        <v>164</v>
      </c>
      <c r="V9" s="29">
        <v>41904</v>
      </c>
      <c r="W9" s="16" t="s">
        <v>238</v>
      </c>
      <c r="X9" s="29">
        <v>41904</v>
      </c>
      <c r="Y9" s="29">
        <v>43344</v>
      </c>
      <c r="Z9" s="29">
        <v>43708</v>
      </c>
      <c r="AA9" s="29"/>
      <c r="AB9" s="29"/>
      <c r="AC9" s="29"/>
      <c r="AD9" s="29"/>
      <c r="AE9" s="29"/>
      <c r="AF9" s="16"/>
      <c r="AG9" s="29"/>
      <c r="AH9" s="22" t="s">
        <v>101</v>
      </c>
      <c r="AI9" s="22">
        <v>2018</v>
      </c>
      <c r="AJ9" s="22" t="s">
        <v>295</v>
      </c>
      <c r="AK9" s="33"/>
      <c r="AL9" s="33" t="s">
        <v>104</v>
      </c>
      <c r="AM9" s="33"/>
      <c r="AN9" s="22"/>
      <c r="AO9" s="22"/>
      <c r="AP9" s="22" t="str">
        <f t="shared" si="1"/>
        <v>Cao đẳng điều dưỡng</v>
      </c>
      <c r="AQ9" s="22" t="str">
        <f t="shared" si="2"/>
        <v>CĐ</v>
      </c>
      <c r="AR9" s="22" t="s">
        <v>3417</v>
      </c>
      <c r="AS9" s="22" t="s">
        <v>3482</v>
      </c>
      <c r="AT9" s="29">
        <v>43185</v>
      </c>
      <c r="AU9" s="22" t="s">
        <v>84</v>
      </c>
      <c r="AV9" s="22" t="s">
        <v>85</v>
      </c>
      <c r="AW9" s="22" t="s">
        <v>302</v>
      </c>
      <c r="AX9" s="16"/>
      <c r="AY9" s="16"/>
      <c r="AZ9" s="16"/>
      <c r="BA9" s="16"/>
      <c r="BB9" s="22"/>
      <c r="BC9" s="16"/>
      <c r="BD9" s="33" t="s">
        <v>3445</v>
      </c>
      <c r="BE9" s="33"/>
    </row>
    <row r="10" spans="1:57" ht="24.95" customHeight="1">
      <c r="A10" s="16">
        <f t="shared" si="3"/>
        <v>8</v>
      </c>
      <c r="B10" s="16">
        <v>1</v>
      </c>
      <c r="C10" s="175" t="s">
        <v>3488</v>
      </c>
      <c r="D10" s="16">
        <v>25</v>
      </c>
      <c r="E10" s="16">
        <v>4</v>
      </c>
      <c r="F10" s="16">
        <v>1973</v>
      </c>
      <c r="G10" s="16">
        <f t="shared" si="0"/>
        <v>45</v>
      </c>
      <c r="H10" s="16">
        <v>1</v>
      </c>
      <c r="I10" s="40" t="s">
        <v>3489</v>
      </c>
      <c r="J10" s="40" t="s">
        <v>3490</v>
      </c>
      <c r="K10" s="16">
        <v>1</v>
      </c>
      <c r="L10" s="16">
        <v>4</v>
      </c>
      <c r="M10" s="16">
        <v>2017</v>
      </c>
      <c r="N10" s="22" t="s">
        <v>268</v>
      </c>
      <c r="O10" s="22" t="s">
        <v>3491</v>
      </c>
      <c r="P10" s="22" t="s">
        <v>268</v>
      </c>
      <c r="Q10" s="16" t="s">
        <v>350</v>
      </c>
      <c r="R10" s="29" t="s">
        <v>402</v>
      </c>
      <c r="S10" s="22" t="s">
        <v>151</v>
      </c>
      <c r="T10" s="22" t="s">
        <v>152</v>
      </c>
      <c r="U10" s="16">
        <v>165</v>
      </c>
      <c r="V10" s="34">
        <v>43179</v>
      </c>
      <c r="W10" s="22" t="s">
        <v>238</v>
      </c>
      <c r="X10" s="29">
        <v>43179</v>
      </c>
      <c r="Y10" s="29">
        <v>43344</v>
      </c>
      <c r="Z10" s="45">
        <v>43708</v>
      </c>
      <c r="AA10" s="33"/>
      <c r="AB10" s="33"/>
      <c r="AC10" s="45"/>
      <c r="AD10" s="33"/>
      <c r="AE10" s="45"/>
      <c r="AF10" s="33"/>
      <c r="AG10" s="33"/>
      <c r="AH10" s="33" t="s">
        <v>523</v>
      </c>
      <c r="AI10" s="33">
        <v>2012</v>
      </c>
      <c r="AJ10" s="33" t="s">
        <v>525</v>
      </c>
      <c r="AK10" s="33" t="s">
        <v>3492</v>
      </c>
      <c r="AL10" s="33" t="s">
        <v>104</v>
      </c>
      <c r="AM10" s="33"/>
      <c r="AN10" s="33" t="s">
        <v>3493</v>
      </c>
      <c r="AO10" s="33" t="s">
        <v>3494</v>
      </c>
      <c r="AP10" s="22" t="str">
        <f t="shared" si="1"/>
        <v>Bác sĩ chuyên khoa cấp I - Nội khoa</v>
      </c>
      <c r="AQ10" s="22" t="str">
        <f t="shared" si="2"/>
        <v>CKI</v>
      </c>
      <c r="AR10" s="33" t="s">
        <v>158</v>
      </c>
      <c r="AS10" s="33" t="s">
        <v>3495</v>
      </c>
      <c r="AT10" s="45">
        <v>41100</v>
      </c>
      <c r="AU10" s="33" t="s">
        <v>274</v>
      </c>
      <c r="AV10" s="33" t="s">
        <v>160</v>
      </c>
      <c r="AW10" s="33" t="s">
        <v>432</v>
      </c>
      <c r="AX10" s="33"/>
      <c r="AY10" s="33"/>
      <c r="AZ10" s="33"/>
      <c r="BA10" s="33"/>
      <c r="BB10" s="33"/>
      <c r="BC10" s="33"/>
      <c r="BD10" s="33" t="s">
        <v>3445</v>
      </c>
      <c r="BE10" s="22" t="s">
        <v>3446</v>
      </c>
    </row>
    <row r="11" spans="1:57" ht="23.25" customHeight="1">
      <c r="A11" s="16">
        <f t="shared" si="3"/>
        <v>9</v>
      </c>
      <c r="B11" s="16">
        <v>2</v>
      </c>
      <c r="C11" s="42" t="s">
        <v>3496</v>
      </c>
      <c r="D11" s="33">
        <v>24</v>
      </c>
      <c r="E11" s="33">
        <v>3</v>
      </c>
      <c r="F11" s="33">
        <v>1970</v>
      </c>
      <c r="G11" s="16">
        <f t="shared" si="0"/>
        <v>48</v>
      </c>
      <c r="H11" s="33">
        <v>1</v>
      </c>
      <c r="I11" s="43" t="s">
        <v>3497</v>
      </c>
      <c r="J11" s="43" t="s">
        <v>3498</v>
      </c>
      <c r="K11" s="33">
        <v>5</v>
      </c>
      <c r="L11" s="33">
        <v>11</v>
      </c>
      <c r="M11" s="33">
        <v>2012</v>
      </c>
      <c r="N11" s="33" t="s">
        <v>1406</v>
      </c>
      <c r="O11" s="33" t="s">
        <v>3499</v>
      </c>
      <c r="P11" s="33" t="s">
        <v>1406</v>
      </c>
      <c r="Q11" s="16" t="s">
        <v>350</v>
      </c>
      <c r="R11" s="33" t="s">
        <v>402</v>
      </c>
      <c r="S11" s="33" t="s">
        <v>151</v>
      </c>
      <c r="T11" s="22" t="s">
        <v>152</v>
      </c>
      <c r="U11" s="80">
        <v>166</v>
      </c>
      <c r="V11" s="45">
        <v>43256</v>
      </c>
      <c r="W11" s="33" t="s">
        <v>238</v>
      </c>
      <c r="X11" s="29">
        <v>43256</v>
      </c>
      <c r="Y11" s="29">
        <v>43344</v>
      </c>
      <c r="Z11" s="45">
        <v>43708</v>
      </c>
      <c r="AA11" s="33"/>
      <c r="AB11" s="22"/>
      <c r="AC11" s="33"/>
      <c r="AD11" s="33"/>
      <c r="AE11" s="33"/>
      <c r="AF11" s="33"/>
      <c r="AG11" s="33"/>
      <c r="AH11" s="33" t="s">
        <v>211</v>
      </c>
      <c r="AI11" s="33">
        <v>2013</v>
      </c>
      <c r="AJ11" s="33" t="s">
        <v>271</v>
      </c>
      <c r="AK11" s="33" t="s">
        <v>3500</v>
      </c>
      <c r="AL11" s="33" t="s">
        <v>104</v>
      </c>
      <c r="AM11" s="33" t="s">
        <v>104</v>
      </c>
      <c r="AN11" s="33" t="s">
        <v>3501</v>
      </c>
      <c r="AO11" s="33" t="s">
        <v>3502</v>
      </c>
      <c r="AP11" s="33" t="str">
        <f t="shared" si="1"/>
        <v>Bác sĩ chuyên khoa cấp I - Nội khoa</v>
      </c>
      <c r="AQ11" s="33" t="str">
        <f t="shared" si="2"/>
        <v>CKI</v>
      </c>
      <c r="AR11" s="33" t="s">
        <v>141</v>
      </c>
      <c r="AS11" s="33" t="s">
        <v>3503</v>
      </c>
      <c r="AT11" s="45">
        <v>41131</v>
      </c>
      <c r="AU11" s="33" t="s">
        <v>3467</v>
      </c>
      <c r="AV11" s="33" t="s">
        <v>160</v>
      </c>
      <c r="AW11" s="33" t="s">
        <v>1026</v>
      </c>
      <c r="AX11" s="33"/>
      <c r="AY11" s="33"/>
      <c r="AZ11" s="33"/>
      <c r="BA11" s="33"/>
      <c r="BB11" s="33"/>
      <c r="BC11" s="33"/>
      <c r="BD11" s="33" t="s">
        <v>3445</v>
      </c>
      <c r="BE11" s="33" t="s">
        <v>3446</v>
      </c>
    </row>
    <row r="12" spans="1:57" ht="21.75" customHeight="1">
      <c r="A12" s="16">
        <f t="shared" si="3"/>
        <v>10</v>
      </c>
      <c r="B12" s="16">
        <v>3</v>
      </c>
      <c r="C12" s="39" t="s">
        <v>3504</v>
      </c>
      <c r="D12" s="60">
        <v>19</v>
      </c>
      <c r="E12" s="16">
        <v>9</v>
      </c>
      <c r="F12" s="16">
        <v>1988</v>
      </c>
      <c r="G12" s="16">
        <f t="shared" si="0"/>
        <v>30</v>
      </c>
      <c r="H12" s="22">
        <v>1</v>
      </c>
      <c r="I12" s="40" t="s">
        <v>3505</v>
      </c>
      <c r="J12" s="40" t="s">
        <v>3506</v>
      </c>
      <c r="K12" s="16">
        <v>24</v>
      </c>
      <c r="L12" s="16">
        <v>1</v>
      </c>
      <c r="M12" s="16">
        <v>2014</v>
      </c>
      <c r="N12" s="22" t="s">
        <v>1406</v>
      </c>
      <c r="O12" s="22" t="s">
        <v>3507</v>
      </c>
      <c r="P12" s="22" t="s">
        <v>1406</v>
      </c>
      <c r="Q12" s="22" t="s">
        <v>350</v>
      </c>
      <c r="R12" s="29" t="s">
        <v>3508</v>
      </c>
      <c r="S12" s="61" t="s">
        <v>151</v>
      </c>
      <c r="T12" s="22" t="s">
        <v>152</v>
      </c>
      <c r="U12" s="209"/>
      <c r="V12" s="45">
        <v>43267</v>
      </c>
      <c r="W12" s="16" t="s">
        <v>182</v>
      </c>
      <c r="X12" s="45">
        <v>43267</v>
      </c>
      <c r="Y12" s="45">
        <v>43328</v>
      </c>
      <c r="Z12" s="29"/>
      <c r="AA12" s="68"/>
      <c r="AB12" s="16"/>
      <c r="AC12" s="29"/>
      <c r="AD12" s="16"/>
      <c r="AE12" s="29"/>
      <c r="AF12" s="16"/>
      <c r="AG12" s="16"/>
      <c r="AH12" s="16" t="s">
        <v>101</v>
      </c>
      <c r="AI12" s="16">
        <v>2017</v>
      </c>
      <c r="AJ12" s="16" t="s">
        <v>717</v>
      </c>
      <c r="AK12" s="16" t="s">
        <v>3509</v>
      </c>
      <c r="AL12" s="16"/>
      <c r="AM12" s="16"/>
      <c r="AN12" s="16"/>
      <c r="AO12" s="16"/>
      <c r="AP12" s="16" t="str">
        <f t="shared" si="1"/>
        <v>Bác sĩ nội trú chuyên khoa Lao</v>
      </c>
      <c r="AQ12" s="33" t="str">
        <f t="shared" si="2"/>
        <v>CKI</v>
      </c>
      <c r="AR12" s="33" t="s">
        <v>158</v>
      </c>
      <c r="AS12" s="16" t="s">
        <v>3510</v>
      </c>
      <c r="AT12" s="29">
        <v>43228</v>
      </c>
      <c r="AU12" s="16" t="s">
        <v>274</v>
      </c>
      <c r="AV12" s="16" t="s">
        <v>160</v>
      </c>
      <c r="AW12" s="16" t="s">
        <v>499</v>
      </c>
      <c r="AX12" s="16"/>
      <c r="AY12" s="16"/>
      <c r="AZ12" s="16"/>
      <c r="BA12" s="16"/>
      <c r="BB12" s="16"/>
      <c r="BC12" s="16"/>
      <c r="BD12" s="33" t="s">
        <v>3445</v>
      </c>
      <c r="BE12" s="33"/>
    </row>
    <row r="13" spans="1:57" ht="21.75" customHeight="1">
      <c r="A13" s="16">
        <f t="shared" si="3"/>
        <v>11</v>
      </c>
      <c r="B13" s="16">
        <v>4</v>
      </c>
      <c r="C13" s="39" t="s">
        <v>3511</v>
      </c>
      <c r="D13" s="60">
        <v>22</v>
      </c>
      <c r="E13" s="16">
        <v>9</v>
      </c>
      <c r="F13" s="16">
        <v>1958</v>
      </c>
      <c r="G13" s="16">
        <f t="shared" si="0"/>
        <v>60</v>
      </c>
      <c r="H13" s="22">
        <v>1</v>
      </c>
      <c r="I13" s="40" t="s">
        <v>3512</v>
      </c>
      <c r="J13" s="40" t="s">
        <v>3513</v>
      </c>
      <c r="K13" s="16">
        <v>24</v>
      </c>
      <c r="L13" s="16">
        <v>4</v>
      </c>
      <c r="M13" s="16">
        <v>2010</v>
      </c>
      <c r="N13" s="22" t="s">
        <v>337</v>
      </c>
      <c r="O13" s="22" t="s">
        <v>3514</v>
      </c>
      <c r="P13" s="16" t="s">
        <v>337</v>
      </c>
      <c r="Q13" s="22" t="s">
        <v>350</v>
      </c>
      <c r="R13" s="22" t="s">
        <v>455</v>
      </c>
      <c r="S13" s="61" t="s">
        <v>270</v>
      </c>
      <c r="T13" s="22" t="s">
        <v>152</v>
      </c>
      <c r="U13" s="209"/>
      <c r="V13" s="45">
        <v>43346</v>
      </c>
      <c r="W13" s="16" t="s">
        <v>197</v>
      </c>
      <c r="X13" s="45">
        <v>43346</v>
      </c>
      <c r="Y13" s="45">
        <v>43404</v>
      </c>
      <c r="Z13" s="29"/>
      <c r="AA13" s="68"/>
      <c r="AB13" s="16"/>
      <c r="AC13" s="29"/>
      <c r="AD13" s="16"/>
      <c r="AE13" s="29"/>
      <c r="AF13" s="16"/>
      <c r="AG13" s="16"/>
      <c r="AH13" s="16" t="s">
        <v>101</v>
      </c>
      <c r="AI13" s="16">
        <v>2005</v>
      </c>
      <c r="AJ13" s="16" t="s">
        <v>3515</v>
      </c>
      <c r="AK13" s="16"/>
      <c r="AL13" s="16"/>
      <c r="AM13" s="16"/>
      <c r="AN13" s="16"/>
      <c r="AO13" s="16"/>
      <c r="AP13" s="16" t="str">
        <f t="shared" si="1"/>
        <v>Bác sĩ chuyên khoa cấp I - Hồi sức cấp cứu</v>
      </c>
      <c r="AQ13" s="33" t="str">
        <f t="shared" si="2"/>
        <v>CKI</v>
      </c>
      <c r="AR13" s="33" t="s">
        <v>158</v>
      </c>
      <c r="AS13" s="16" t="s">
        <v>3516</v>
      </c>
      <c r="AT13" s="29">
        <v>41718</v>
      </c>
      <c r="AU13" s="16" t="s">
        <v>1761</v>
      </c>
      <c r="AV13" s="16" t="s">
        <v>160</v>
      </c>
      <c r="AW13" s="16" t="s">
        <v>86</v>
      </c>
      <c r="AX13" s="16" t="s">
        <v>304</v>
      </c>
      <c r="AY13" s="16"/>
      <c r="AZ13" s="16"/>
      <c r="BA13" s="16"/>
      <c r="BB13" s="16"/>
      <c r="BC13" s="16"/>
      <c r="BD13" s="33" t="s">
        <v>3445</v>
      </c>
      <c r="BE13" s="33" t="s">
        <v>3517</v>
      </c>
    </row>
    <row r="14" spans="1:57" ht="21.75" customHeight="1">
      <c r="A14" s="16">
        <f t="shared" si="3"/>
        <v>12</v>
      </c>
      <c r="B14" s="16">
        <v>5</v>
      </c>
      <c r="C14" s="175" t="s">
        <v>3518</v>
      </c>
      <c r="D14" s="16">
        <v>11</v>
      </c>
      <c r="E14" s="16">
        <v>12</v>
      </c>
      <c r="F14" s="16">
        <v>1990</v>
      </c>
      <c r="G14" s="16">
        <f t="shared" si="0"/>
        <v>28</v>
      </c>
      <c r="H14" s="22">
        <v>1</v>
      </c>
      <c r="I14" s="40" t="s">
        <v>3519</v>
      </c>
      <c r="J14" s="40" t="s">
        <v>3520</v>
      </c>
      <c r="K14" s="16">
        <v>10</v>
      </c>
      <c r="L14" s="16">
        <v>2</v>
      </c>
      <c r="M14" s="16">
        <v>2017</v>
      </c>
      <c r="N14" s="22" t="s">
        <v>1054</v>
      </c>
      <c r="O14" s="22" t="s">
        <v>3521</v>
      </c>
      <c r="P14" s="16" t="s">
        <v>1054</v>
      </c>
      <c r="Q14" s="22" t="s">
        <v>350</v>
      </c>
      <c r="R14" s="22" t="s">
        <v>209</v>
      </c>
      <c r="S14" s="22" t="s">
        <v>270</v>
      </c>
      <c r="T14" s="22" t="s">
        <v>168</v>
      </c>
      <c r="U14" s="209"/>
      <c r="V14" s="45">
        <v>43349</v>
      </c>
      <c r="W14" s="16" t="s">
        <v>344</v>
      </c>
      <c r="X14" s="45">
        <v>43349</v>
      </c>
      <c r="Y14" s="45">
        <v>43410</v>
      </c>
      <c r="Z14" s="29"/>
      <c r="AA14" s="68"/>
      <c r="AB14" s="16"/>
      <c r="AC14" s="29"/>
      <c r="AD14" s="16"/>
      <c r="AE14" s="29"/>
      <c r="AF14" s="16"/>
      <c r="AG14" s="16"/>
      <c r="AH14" s="16" t="s">
        <v>211</v>
      </c>
      <c r="AI14" s="16">
        <v>2015</v>
      </c>
      <c r="AJ14" s="33" t="s">
        <v>271</v>
      </c>
      <c r="AK14" s="16"/>
      <c r="AL14" s="16" t="s">
        <v>104</v>
      </c>
      <c r="AM14" s="16" t="s">
        <v>138</v>
      </c>
      <c r="AN14" s="16"/>
      <c r="AO14" s="16"/>
      <c r="AP14" s="16" t="str">
        <f t="shared" si="1"/>
        <v>Bác sĩ Y đa khoa</v>
      </c>
      <c r="AQ14" s="33" t="str">
        <f t="shared" si="2"/>
        <v>BS.ĐH</v>
      </c>
      <c r="AR14" s="33" t="s">
        <v>141</v>
      </c>
      <c r="AS14" s="16" t="s">
        <v>3522</v>
      </c>
      <c r="AT14" s="29">
        <v>42942</v>
      </c>
      <c r="AU14" s="16" t="s">
        <v>3523</v>
      </c>
      <c r="AV14" s="16" t="s">
        <v>160</v>
      </c>
      <c r="AW14" s="16" t="s">
        <v>177</v>
      </c>
      <c r="AX14" s="16"/>
      <c r="AY14" s="16"/>
      <c r="AZ14" s="16"/>
      <c r="BA14" s="16"/>
      <c r="BB14" s="16"/>
      <c r="BC14" s="16"/>
      <c r="BD14" s="33" t="s">
        <v>3445</v>
      </c>
      <c r="BE14" s="33" t="s">
        <v>3517</v>
      </c>
    </row>
    <row r="15" spans="1:57" ht="21.75" customHeight="1">
      <c r="A15" s="16">
        <f t="shared" si="3"/>
        <v>13</v>
      </c>
      <c r="B15" s="16">
        <v>6</v>
      </c>
      <c r="C15" s="242" t="s">
        <v>3524</v>
      </c>
      <c r="D15" s="33">
        <v>30</v>
      </c>
      <c r="E15" s="33">
        <v>10</v>
      </c>
      <c r="F15" s="33">
        <v>1987</v>
      </c>
      <c r="G15" s="16">
        <f t="shared" si="0"/>
        <v>31</v>
      </c>
      <c r="H15" s="33">
        <v>1</v>
      </c>
      <c r="I15" s="43" t="s">
        <v>3525</v>
      </c>
      <c r="J15" s="33">
        <v>385323377</v>
      </c>
      <c r="K15" s="33">
        <v>20</v>
      </c>
      <c r="L15" s="33">
        <v>4</v>
      </c>
      <c r="M15" s="33">
        <v>2003</v>
      </c>
      <c r="N15" s="33" t="s">
        <v>235</v>
      </c>
      <c r="O15" s="33" t="s">
        <v>3526</v>
      </c>
      <c r="P15" s="33" t="str">
        <f>N15</f>
        <v>Bạc Liêu</v>
      </c>
      <c r="Q15" s="33" t="s">
        <v>350</v>
      </c>
      <c r="R15" s="33" t="s">
        <v>3527</v>
      </c>
      <c r="S15" s="33" t="s">
        <v>151</v>
      </c>
      <c r="T15" s="22" t="s">
        <v>118</v>
      </c>
      <c r="U15" s="209"/>
      <c r="V15" s="45">
        <v>43374</v>
      </c>
      <c r="W15" s="16" t="s">
        <v>182</v>
      </c>
      <c r="X15" s="45">
        <v>43374</v>
      </c>
      <c r="Y15" s="45"/>
      <c r="Z15" s="29">
        <v>43677</v>
      </c>
      <c r="AA15" s="68"/>
      <c r="AB15" s="16"/>
      <c r="AC15" s="29"/>
      <c r="AD15" s="16"/>
      <c r="AE15" s="29"/>
      <c r="AF15" s="16"/>
      <c r="AG15" s="16"/>
      <c r="AH15" s="16" t="s">
        <v>101</v>
      </c>
      <c r="AI15" s="16">
        <v>2015</v>
      </c>
      <c r="AJ15" s="33" t="s">
        <v>271</v>
      </c>
      <c r="AK15" s="16" t="s">
        <v>3528</v>
      </c>
      <c r="AL15" s="16" t="s">
        <v>490</v>
      </c>
      <c r="AM15" s="16" t="s">
        <v>138</v>
      </c>
      <c r="AN15" s="16"/>
      <c r="AO15" s="16"/>
      <c r="AP15" s="16" t="str">
        <f t="shared" si="1"/>
        <v>Thạc sĩ bác sĩ Y học</v>
      </c>
      <c r="AQ15" s="33" t="str">
        <f t="shared" si="2"/>
        <v>Thạc sĩ</v>
      </c>
      <c r="AR15" s="33" t="s">
        <v>122</v>
      </c>
      <c r="AS15" s="16" t="s">
        <v>3529</v>
      </c>
      <c r="AT15" s="29">
        <v>42402</v>
      </c>
      <c r="AU15" s="16" t="s">
        <v>3530</v>
      </c>
      <c r="AV15" s="16" t="s">
        <v>160</v>
      </c>
      <c r="AW15" s="16" t="s">
        <v>3531</v>
      </c>
      <c r="AX15" s="16"/>
      <c r="AY15" s="16"/>
      <c r="AZ15" s="16"/>
      <c r="BA15" s="16"/>
      <c r="BB15" s="16"/>
      <c r="BC15" s="16"/>
      <c r="BD15" s="33"/>
      <c r="BE15" s="33"/>
    </row>
    <row r="16" spans="1:57" ht="21" customHeight="1">
      <c r="A16" s="16">
        <f t="shared" si="3"/>
        <v>14</v>
      </c>
      <c r="B16" s="16">
        <v>1</v>
      </c>
      <c r="C16" s="42" t="s">
        <v>3544</v>
      </c>
      <c r="D16" s="33">
        <v>11</v>
      </c>
      <c r="E16" s="33">
        <v>8</v>
      </c>
      <c r="F16" s="33">
        <v>1974</v>
      </c>
      <c r="G16" s="16">
        <f t="shared" si="0"/>
        <v>44</v>
      </c>
      <c r="H16" s="33">
        <v>1</v>
      </c>
      <c r="I16" s="43" t="s">
        <v>3545</v>
      </c>
      <c r="J16" s="43" t="s">
        <v>3546</v>
      </c>
      <c r="K16" s="33">
        <v>17</v>
      </c>
      <c r="L16" s="33">
        <v>11</v>
      </c>
      <c r="M16" s="33">
        <v>2017</v>
      </c>
      <c r="N16" s="33" t="s">
        <v>494</v>
      </c>
      <c r="O16" s="33" t="s">
        <v>3547</v>
      </c>
      <c r="P16" s="33" t="s">
        <v>494</v>
      </c>
      <c r="Q16" s="33" t="s">
        <v>541</v>
      </c>
      <c r="R16" s="33" t="s">
        <v>402</v>
      </c>
      <c r="S16" s="33" t="s">
        <v>151</v>
      </c>
      <c r="T16" s="16" t="s">
        <v>152</v>
      </c>
      <c r="U16" s="80">
        <v>169</v>
      </c>
      <c r="V16" s="45">
        <v>43206</v>
      </c>
      <c r="W16" s="33" t="s">
        <v>238</v>
      </c>
      <c r="X16" s="45">
        <v>43206</v>
      </c>
      <c r="Y16" s="45">
        <v>43344</v>
      </c>
      <c r="Z16" s="45">
        <v>43708</v>
      </c>
      <c r="AA16" s="33"/>
      <c r="AB16" s="33"/>
      <c r="AC16" s="45"/>
      <c r="AD16" s="33"/>
      <c r="AE16" s="45"/>
      <c r="AF16" s="33"/>
      <c r="AG16" s="33"/>
      <c r="AH16" s="33" t="s">
        <v>101</v>
      </c>
      <c r="AI16" s="33">
        <v>2014</v>
      </c>
      <c r="AJ16" s="33" t="s">
        <v>2286</v>
      </c>
      <c r="AK16" s="33" t="s">
        <v>3548</v>
      </c>
      <c r="AL16" s="33" t="s">
        <v>739</v>
      </c>
      <c r="AM16" s="33" t="s">
        <v>138</v>
      </c>
      <c r="AN16" s="33" t="s">
        <v>3549</v>
      </c>
      <c r="AO16" s="33" t="s">
        <v>3550</v>
      </c>
      <c r="AP16" s="33" t="str">
        <f t="shared" si="1"/>
        <v>Bác sĩ chuyên khoa cấp I - Nội khoa</v>
      </c>
      <c r="AQ16" s="33" t="str">
        <f t="shared" si="2"/>
        <v>CKI</v>
      </c>
      <c r="AR16" s="33" t="s">
        <v>158</v>
      </c>
      <c r="AS16" s="33" t="s">
        <v>3551</v>
      </c>
      <c r="AT16" s="45">
        <v>41332</v>
      </c>
      <c r="AU16" s="33" t="s">
        <v>3552</v>
      </c>
      <c r="AV16" s="33" t="s">
        <v>85</v>
      </c>
      <c r="AW16" s="33" t="s">
        <v>3553</v>
      </c>
      <c r="AX16" s="33"/>
      <c r="AY16" s="33"/>
      <c r="AZ16" s="33"/>
      <c r="BA16" s="33"/>
      <c r="BB16" s="33"/>
      <c r="BC16" s="33"/>
      <c r="BD16" s="33" t="s">
        <v>3445</v>
      </c>
      <c r="BE16" s="33" t="s">
        <v>3446</v>
      </c>
    </row>
    <row r="17" spans="1:57" ht="24" customHeight="1">
      <c r="A17" s="16">
        <f t="shared" si="3"/>
        <v>15</v>
      </c>
      <c r="B17" s="16">
        <v>2</v>
      </c>
      <c r="C17" s="39" t="s">
        <v>3554</v>
      </c>
      <c r="D17" s="16">
        <v>28</v>
      </c>
      <c r="E17" s="16">
        <v>10</v>
      </c>
      <c r="F17" s="16">
        <v>1985</v>
      </c>
      <c r="G17" s="16">
        <f t="shared" si="0"/>
        <v>33</v>
      </c>
      <c r="H17" s="22">
        <v>1</v>
      </c>
      <c r="I17" s="40" t="s">
        <v>3555</v>
      </c>
      <c r="J17" s="40" t="s">
        <v>3556</v>
      </c>
      <c r="K17" s="16">
        <v>11</v>
      </c>
      <c r="L17" s="16">
        <v>8</v>
      </c>
      <c r="M17" s="16">
        <v>2014</v>
      </c>
      <c r="N17" s="22" t="s">
        <v>339</v>
      </c>
      <c r="O17" s="22" t="s">
        <v>3557</v>
      </c>
      <c r="P17" s="22" t="s">
        <v>339</v>
      </c>
      <c r="Q17" s="22" t="s">
        <v>541</v>
      </c>
      <c r="R17" s="22" t="s">
        <v>402</v>
      </c>
      <c r="S17" s="22" t="s">
        <v>151</v>
      </c>
      <c r="T17" s="16" t="s">
        <v>152</v>
      </c>
      <c r="U17" s="16">
        <v>170</v>
      </c>
      <c r="V17" s="29">
        <v>43255</v>
      </c>
      <c r="W17" s="22" t="s">
        <v>238</v>
      </c>
      <c r="X17" s="45">
        <v>43255</v>
      </c>
      <c r="Y17" s="45">
        <v>43344</v>
      </c>
      <c r="Z17" s="45">
        <v>43708</v>
      </c>
      <c r="AA17" s="33"/>
      <c r="AB17" s="22"/>
      <c r="AC17" s="45"/>
      <c r="AD17" s="33"/>
      <c r="AE17" s="45"/>
      <c r="AF17" s="33"/>
      <c r="AG17" s="33"/>
      <c r="AH17" s="33" t="s">
        <v>211</v>
      </c>
      <c r="AI17" s="33">
        <v>2015</v>
      </c>
      <c r="AJ17" s="33" t="s">
        <v>2286</v>
      </c>
      <c r="AK17" s="33" t="s">
        <v>3558</v>
      </c>
      <c r="AL17" s="33" t="s">
        <v>104</v>
      </c>
      <c r="AM17" s="33" t="s">
        <v>138</v>
      </c>
      <c r="AN17" s="33"/>
      <c r="AO17" s="33"/>
      <c r="AP17" s="33" t="str">
        <f t="shared" si="1"/>
        <v>Bác sĩ chuyên khoa cấp I - Nội khoa</v>
      </c>
      <c r="AQ17" s="33" t="str">
        <f t="shared" si="2"/>
        <v>CKI</v>
      </c>
      <c r="AR17" s="33" t="s">
        <v>158</v>
      </c>
      <c r="AS17" s="33" t="s">
        <v>3559</v>
      </c>
      <c r="AT17" s="45">
        <v>42036</v>
      </c>
      <c r="AU17" s="33" t="s">
        <v>3467</v>
      </c>
      <c r="AV17" s="33" t="s">
        <v>160</v>
      </c>
      <c r="AW17" s="33" t="s">
        <v>1026</v>
      </c>
      <c r="AX17" s="33"/>
      <c r="AY17" s="33"/>
      <c r="AZ17" s="33"/>
      <c r="BA17" s="33"/>
      <c r="BB17" s="33"/>
      <c r="BC17" s="33"/>
      <c r="BD17" s="33" t="s">
        <v>3445</v>
      </c>
      <c r="BE17" s="33" t="s">
        <v>3446</v>
      </c>
    </row>
    <row r="18" spans="1:57" ht="27.75" customHeight="1">
      <c r="A18" s="16">
        <f t="shared" si="3"/>
        <v>16</v>
      </c>
      <c r="B18" s="16">
        <v>3</v>
      </c>
      <c r="C18" s="42" t="s">
        <v>3560</v>
      </c>
      <c r="D18" s="33">
        <v>17</v>
      </c>
      <c r="E18" s="33">
        <v>4</v>
      </c>
      <c r="F18" s="33">
        <v>1977</v>
      </c>
      <c r="G18" s="16">
        <f t="shared" si="0"/>
        <v>41</v>
      </c>
      <c r="H18" s="33">
        <v>1</v>
      </c>
      <c r="I18" s="43" t="s">
        <v>3561</v>
      </c>
      <c r="J18" s="43" t="s">
        <v>3562</v>
      </c>
      <c r="K18" s="33">
        <v>7</v>
      </c>
      <c r="L18" s="33">
        <v>1</v>
      </c>
      <c r="M18" s="33">
        <v>2004</v>
      </c>
      <c r="N18" s="33" t="s">
        <v>709</v>
      </c>
      <c r="O18" s="33" t="s">
        <v>3563</v>
      </c>
      <c r="P18" s="33" t="s">
        <v>709</v>
      </c>
      <c r="Q18" s="33" t="s">
        <v>541</v>
      </c>
      <c r="R18" s="33" t="s">
        <v>402</v>
      </c>
      <c r="S18" s="33" t="s">
        <v>151</v>
      </c>
      <c r="T18" s="16" t="s">
        <v>152</v>
      </c>
      <c r="U18" s="80">
        <v>95</v>
      </c>
      <c r="V18" s="29">
        <v>43266</v>
      </c>
      <c r="W18" s="44" t="s">
        <v>238</v>
      </c>
      <c r="X18" s="45">
        <v>43266</v>
      </c>
      <c r="Y18" s="45">
        <v>43327</v>
      </c>
      <c r="Z18" s="45">
        <v>43708</v>
      </c>
      <c r="AA18" s="33"/>
      <c r="AB18" s="33"/>
      <c r="AC18" s="45"/>
      <c r="AD18" s="33"/>
      <c r="AE18" s="45"/>
      <c r="AF18" s="33"/>
      <c r="AG18" s="33"/>
      <c r="AH18" s="33" t="s">
        <v>211</v>
      </c>
      <c r="AI18" s="33">
        <v>2014</v>
      </c>
      <c r="AJ18" s="33" t="s">
        <v>271</v>
      </c>
      <c r="AK18" s="33"/>
      <c r="AL18" s="33"/>
      <c r="AM18" s="33"/>
      <c r="AN18" s="33"/>
      <c r="AO18" s="33"/>
      <c r="AP18" s="33" t="str">
        <f t="shared" si="1"/>
        <v>Bác sĩ chuyên khoa cấp I - Nội khoa</v>
      </c>
      <c r="AQ18" s="33" t="str">
        <f t="shared" si="2"/>
        <v>CKI</v>
      </c>
      <c r="AR18" s="33" t="s">
        <v>158</v>
      </c>
      <c r="AS18" s="33" t="s">
        <v>3564</v>
      </c>
      <c r="AT18" s="45">
        <v>42177</v>
      </c>
      <c r="AU18" s="33" t="s">
        <v>709</v>
      </c>
      <c r="AV18" s="33" t="s">
        <v>1212</v>
      </c>
      <c r="AW18" s="33" t="s">
        <v>3565</v>
      </c>
      <c r="AX18" s="33"/>
      <c r="AY18" s="33"/>
      <c r="AZ18" s="33"/>
      <c r="BA18" s="33"/>
      <c r="BB18" s="33"/>
      <c r="BC18" s="33"/>
      <c r="BD18" s="33" t="s">
        <v>3445</v>
      </c>
      <c r="BE18" s="33" t="s">
        <v>3446</v>
      </c>
    </row>
    <row r="19" spans="1:57" ht="22.5" customHeight="1">
      <c r="A19" s="16">
        <f t="shared" si="3"/>
        <v>17</v>
      </c>
      <c r="B19" s="16">
        <v>6</v>
      </c>
      <c r="C19" s="39" t="s">
        <v>3566</v>
      </c>
      <c r="D19" s="16">
        <v>20</v>
      </c>
      <c r="E19" s="16">
        <v>9</v>
      </c>
      <c r="F19" s="16">
        <v>1970</v>
      </c>
      <c r="G19" s="16">
        <f t="shared" si="0"/>
        <v>48</v>
      </c>
      <c r="H19" s="22">
        <v>1</v>
      </c>
      <c r="I19" s="40" t="s">
        <v>3567</v>
      </c>
      <c r="J19" s="40" t="s">
        <v>3568</v>
      </c>
      <c r="K19" s="16">
        <v>4</v>
      </c>
      <c r="L19" s="16">
        <v>5</v>
      </c>
      <c r="M19" s="16">
        <v>2010</v>
      </c>
      <c r="N19" s="22" t="s">
        <v>494</v>
      </c>
      <c r="O19" s="22" t="s">
        <v>3569</v>
      </c>
      <c r="P19" s="22" t="str">
        <f>N19</f>
        <v>Hậu Giang</v>
      </c>
      <c r="Q19" s="22" t="s">
        <v>541</v>
      </c>
      <c r="R19" s="22" t="s">
        <v>3570</v>
      </c>
      <c r="S19" s="22" t="s">
        <v>270</v>
      </c>
      <c r="T19" s="52" t="s">
        <v>152</v>
      </c>
      <c r="U19" s="52"/>
      <c r="V19" s="29">
        <v>43374</v>
      </c>
      <c r="W19" s="22" t="s">
        <v>344</v>
      </c>
      <c r="X19" s="29">
        <v>43374</v>
      </c>
      <c r="Y19" s="68">
        <v>43434</v>
      </c>
      <c r="Z19" s="16"/>
      <c r="AA19" s="29"/>
      <c r="AB19" s="19"/>
      <c r="AC19" s="19"/>
      <c r="AD19" s="19"/>
      <c r="AE19" s="19"/>
      <c r="AF19" s="14"/>
      <c r="AG19" s="19"/>
      <c r="AH19" s="16" t="s">
        <v>211</v>
      </c>
      <c r="AI19" s="16">
        <v>2015</v>
      </c>
      <c r="AJ19" s="33" t="s">
        <v>271</v>
      </c>
      <c r="AK19" s="16" t="s">
        <v>3571</v>
      </c>
      <c r="AL19" s="16" t="s">
        <v>104</v>
      </c>
      <c r="AM19" s="16" t="s">
        <v>104</v>
      </c>
      <c r="AN19" s="16"/>
      <c r="AO19" s="16"/>
      <c r="AP19" s="33" t="str">
        <f t="shared" si="1"/>
        <v>Bác sĩ chuyên khoa I - Nội khoa</v>
      </c>
      <c r="AQ19" s="16" t="str">
        <f t="shared" si="2"/>
        <v>CKI</v>
      </c>
      <c r="AR19" s="16" t="s">
        <v>158</v>
      </c>
      <c r="AS19" s="210" t="s">
        <v>3572</v>
      </c>
      <c r="AT19" s="45">
        <v>41332</v>
      </c>
      <c r="AU19" s="33" t="s">
        <v>3552</v>
      </c>
      <c r="AV19" s="33" t="s">
        <v>160</v>
      </c>
      <c r="AW19" s="47" t="s">
        <v>3553</v>
      </c>
      <c r="AX19" s="29"/>
      <c r="AY19" s="16"/>
      <c r="AZ19" s="16"/>
      <c r="BA19" s="16"/>
      <c r="BB19" s="16"/>
      <c r="BC19" s="16"/>
      <c r="BD19" s="33"/>
      <c r="BE19" s="33" t="s">
        <v>3517</v>
      </c>
    </row>
    <row r="20" spans="1:57" ht="22.5" customHeight="1">
      <c r="A20" s="16">
        <f t="shared" si="3"/>
        <v>18</v>
      </c>
      <c r="B20" s="16"/>
      <c r="C20" s="181" t="s">
        <v>3573</v>
      </c>
      <c r="D20" s="95">
        <v>10</v>
      </c>
      <c r="E20" s="95">
        <v>10</v>
      </c>
      <c r="F20" s="95">
        <v>1977</v>
      </c>
      <c r="G20" s="16">
        <f t="shared" si="0"/>
        <v>41</v>
      </c>
      <c r="H20" s="95">
        <v>1</v>
      </c>
      <c r="I20" s="182" t="s">
        <v>3574</v>
      </c>
      <c r="J20" s="182" t="s">
        <v>3575</v>
      </c>
      <c r="K20" s="95">
        <v>27</v>
      </c>
      <c r="L20" s="95">
        <v>8</v>
      </c>
      <c r="M20" s="95">
        <v>2018</v>
      </c>
      <c r="N20" s="95" t="s">
        <v>709</v>
      </c>
      <c r="O20" s="95" t="s">
        <v>3576</v>
      </c>
      <c r="P20" s="22" t="str">
        <f>N20</f>
        <v>Cà Mau</v>
      </c>
      <c r="Q20" s="95" t="s">
        <v>541</v>
      </c>
      <c r="R20" s="95" t="s">
        <v>2444</v>
      </c>
      <c r="S20" s="95" t="s">
        <v>270</v>
      </c>
      <c r="T20" s="52" t="s">
        <v>152</v>
      </c>
      <c r="U20" s="52"/>
      <c r="V20" s="29">
        <v>43389</v>
      </c>
      <c r="W20" s="22" t="s">
        <v>344</v>
      </c>
      <c r="X20" s="29">
        <v>43389</v>
      </c>
      <c r="Y20" s="68">
        <v>43450</v>
      </c>
      <c r="Z20" s="16"/>
      <c r="AA20" s="29"/>
      <c r="AB20" s="19"/>
      <c r="AC20" s="19"/>
      <c r="AD20" s="19"/>
      <c r="AE20" s="19"/>
      <c r="AF20" s="14"/>
      <c r="AG20" s="19"/>
      <c r="AH20" s="16" t="s">
        <v>211</v>
      </c>
      <c r="AI20" s="16">
        <v>2017</v>
      </c>
      <c r="AJ20" s="33" t="s">
        <v>271</v>
      </c>
      <c r="AK20" s="16"/>
      <c r="AL20" s="16"/>
      <c r="AM20" s="16"/>
      <c r="AN20" s="16"/>
      <c r="AO20" s="16"/>
      <c r="AP20" s="33" t="str">
        <f t="shared" si="1"/>
        <v>Bác sĩ chuyên khoa cấp I - Nhi khoa</v>
      </c>
      <c r="AQ20" s="16" t="str">
        <f t="shared" si="2"/>
        <v>CKI</v>
      </c>
      <c r="AR20" s="16" t="s">
        <v>158</v>
      </c>
      <c r="AS20" s="210" t="s">
        <v>3577</v>
      </c>
      <c r="AT20" s="45">
        <v>41470</v>
      </c>
      <c r="AU20" s="33" t="s">
        <v>2330</v>
      </c>
      <c r="AV20" s="33" t="s">
        <v>160</v>
      </c>
      <c r="AW20" s="47" t="s">
        <v>3578</v>
      </c>
      <c r="AX20" s="29"/>
      <c r="AY20" s="16"/>
      <c r="AZ20" s="16"/>
      <c r="BA20" s="16"/>
      <c r="BB20" s="16"/>
      <c r="BC20" s="16"/>
      <c r="BD20" s="33"/>
      <c r="BE20" s="33"/>
    </row>
    <row r="21" spans="1:57" ht="20.25" customHeight="1">
      <c r="A21" s="16">
        <f t="shared" si="3"/>
        <v>19</v>
      </c>
      <c r="B21" s="16">
        <v>1</v>
      </c>
      <c r="C21" s="42" t="s">
        <v>3579</v>
      </c>
      <c r="D21" s="33">
        <v>28</v>
      </c>
      <c r="E21" s="33">
        <v>12</v>
      </c>
      <c r="F21" s="33">
        <v>1962</v>
      </c>
      <c r="G21" s="16">
        <f t="shared" si="0"/>
        <v>56</v>
      </c>
      <c r="H21" s="33">
        <v>0</v>
      </c>
      <c r="I21" s="43" t="s">
        <v>3580</v>
      </c>
      <c r="J21" s="43" t="s">
        <v>3581</v>
      </c>
      <c r="K21" s="33">
        <v>8</v>
      </c>
      <c r="L21" s="33">
        <v>11</v>
      </c>
      <c r="M21" s="33">
        <v>2006</v>
      </c>
      <c r="N21" s="33" t="s">
        <v>1406</v>
      </c>
      <c r="O21" s="33" t="s">
        <v>3582</v>
      </c>
      <c r="P21" s="33" t="s">
        <v>1406</v>
      </c>
      <c r="Q21" s="33" t="s">
        <v>779</v>
      </c>
      <c r="R21" s="33" t="s">
        <v>209</v>
      </c>
      <c r="S21" s="33" t="s">
        <v>151</v>
      </c>
      <c r="T21" s="33" t="s">
        <v>168</v>
      </c>
      <c r="U21" s="80">
        <v>3</v>
      </c>
      <c r="V21" s="45">
        <v>43344</v>
      </c>
      <c r="W21" s="33" t="s">
        <v>197</v>
      </c>
      <c r="X21" s="45">
        <v>43222</v>
      </c>
      <c r="Y21" s="29">
        <v>43344</v>
      </c>
      <c r="Z21" s="29">
        <v>43708</v>
      </c>
      <c r="AA21" s="33"/>
      <c r="AB21" s="33"/>
      <c r="AC21" s="33"/>
      <c r="AD21" s="33"/>
      <c r="AE21" s="33"/>
      <c r="AF21" s="33"/>
      <c r="AG21" s="33"/>
      <c r="AH21" s="33" t="s">
        <v>101</v>
      </c>
      <c r="AI21" s="33">
        <v>1989</v>
      </c>
      <c r="AJ21" s="33" t="s">
        <v>2286</v>
      </c>
      <c r="AK21" s="33" t="s">
        <v>496</v>
      </c>
      <c r="AL21" s="33" t="s">
        <v>104</v>
      </c>
      <c r="AM21" s="33" t="s">
        <v>104</v>
      </c>
      <c r="AN21" s="33" t="s">
        <v>3583</v>
      </c>
      <c r="AO21" s="33" t="s">
        <v>3584</v>
      </c>
      <c r="AP21" s="22" t="str">
        <f t="shared" si="1"/>
        <v>Bác sĩ Y đa khoa</v>
      </c>
      <c r="AQ21" s="22" t="str">
        <f t="shared" si="2"/>
        <v>BS.ĐH</v>
      </c>
      <c r="AR21" s="33" t="s">
        <v>141</v>
      </c>
      <c r="AS21" s="33" t="s">
        <v>3585</v>
      </c>
      <c r="AT21" s="45">
        <v>41695</v>
      </c>
      <c r="AU21" s="33" t="s">
        <v>3467</v>
      </c>
      <c r="AV21" s="33" t="s">
        <v>1212</v>
      </c>
      <c r="AW21" s="33" t="s">
        <v>1026</v>
      </c>
      <c r="AX21" s="33"/>
      <c r="AY21" s="33"/>
      <c r="AZ21" s="33"/>
      <c r="BA21" s="33"/>
      <c r="BB21" s="33"/>
      <c r="BC21" s="33"/>
      <c r="BD21" s="33" t="s">
        <v>3445</v>
      </c>
      <c r="BE21" s="33" t="s">
        <v>3446</v>
      </c>
    </row>
    <row r="22" spans="1:57" s="38" customFormat="1" ht="20.25" customHeight="1">
      <c r="A22" s="16">
        <f t="shared" si="3"/>
        <v>20</v>
      </c>
      <c r="B22" s="16">
        <v>2</v>
      </c>
      <c r="C22" s="39" t="s">
        <v>2258</v>
      </c>
      <c r="D22" s="16">
        <v>18</v>
      </c>
      <c r="E22" s="16">
        <v>2</v>
      </c>
      <c r="F22" s="16">
        <v>1992</v>
      </c>
      <c r="G22" s="16">
        <f t="shared" si="0"/>
        <v>26</v>
      </c>
      <c r="H22" s="22">
        <v>0</v>
      </c>
      <c r="I22" s="40" t="s">
        <v>3586</v>
      </c>
      <c r="J22" s="40" t="s">
        <v>3587</v>
      </c>
      <c r="K22" s="16">
        <v>17</v>
      </c>
      <c r="L22" s="16">
        <v>8</v>
      </c>
      <c r="M22" s="16">
        <v>2015</v>
      </c>
      <c r="N22" s="22" t="s">
        <v>1014</v>
      </c>
      <c r="O22" s="22" t="s">
        <v>3588</v>
      </c>
      <c r="P22" s="16" t="str">
        <f>N22</f>
        <v>Phú Yên</v>
      </c>
      <c r="Q22" s="22" t="s">
        <v>779</v>
      </c>
      <c r="R22" s="22" t="s">
        <v>366</v>
      </c>
      <c r="S22" s="22" t="s">
        <v>270</v>
      </c>
      <c r="T22" s="33" t="s">
        <v>168</v>
      </c>
      <c r="U22" s="80"/>
      <c r="V22" s="45">
        <v>43374</v>
      </c>
      <c r="W22" s="33" t="s">
        <v>344</v>
      </c>
      <c r="X22" s="45">
        <v>43374</v>
      </c>
      <c r="Y22" s="29">
        <v>43434</v>
      </c>
      <c r="Z22" s="29"/>
      <c r="AA22" s="33"/>
      <c r="AB22" s="33"/>
      <c r="AC22" s="33"/>
      <c r="AD22" s="33"/>
      <c r="AE22" s="33"/>
      <c r="AF22" s="33"/>
      <c r="AG22" s="33"/>
      <c r="AH22" s="33" t="s">
        <v>101</v>
      </c>
      <c r="AI22" s="33">
        <v>2018</v>
      </c>
      <c r="AJ22" s="33" t="s">
        <v>3589</v>
      </c>
      <c r="AK22" s="33"/>
      <c r="AL22" s="33"/>
      <c r="AM22" s="33"/>
      <c r="AN22" s="33"/>
      <c r="AO22" s="33"/>
      <c r="AP22" s="22" t="str">
        <f t="shared" si="1"/>
        <v>Bác sĩ Đa khoa</v>
      </c>
      <c r="AQ22" s="22" t="str">
        <f t="shared" si="2"/>
        <v>BS.ĐH</v>
      </c>
      <c r="AR22" s="33" t="s">
        <v>141</v>
      </c>
      <c r="AS22" s="33"/>
      <c r="AT22" s="45"/>
      <c r="AU22" s="33"/>
      <c r="AV22" s="33"/>
      <c r="AW22" s="33"/>
      <c r="AX22" s="33"/>
      <c r="AY22" s="33"/>
      <c r="AZ22" s="33"/>
      <c r="BA22" s="33"/>
      <c r="BB22" s="33"/>
      <c r="BC22" s="33"/>
      <c r="BD22" s="33"/>
      <c r="BE22" s="33" t="s">
        <v>3517</v>
      </c>
    </row>
    <row r="23" spans="1:57" ht="20.25" customHeight="1">
      <c r="A23" s="16">
        <f t="shared" si="3"/>
        <v>21</v>
      </c>
      <c r="B23" s="16">
        <v>3</v>
      </c>
      <c r="C23" s="39" t="s">
        <v>3590</v>
      </c>
      <c r="D23" s="16">
        <v>21</v>
      </c>
      <c r="E23" s="16">
        <v>3</v>
      </c>
      <c r="F23" s="16">
        <v>1971</v>
      </c>
      <c r="G23" s="16">
        <f t="shared" si="0"/>
        <v>47</v>
      </c>
      <c r="H23" s="22">
        <v>1</v>
      </c>
      <c r="I23" s="40" t="s">
        <v>3591</v>
      </c>
      <c r="J23" s="40" t="s">
        <v>3592</v>
      </c>
      <c r="K23" s="16">
        <v>12</v>
      </c>
      <c r="L23" s="16">
        <v>3</v>
      </c>
      <c r="M23" s="16">
        <v>2008</v>
      </c>
      <c r="N23" s="22" t="s">
        <v>494</v>
      </c>
      <c r="O23" s="22" t="s">
        <v>3593</v>
      </c>
      <c r="P23" s="16" t="str">
        <f>N23</f>
        <v>Hậu Giang</v>
      </c>
      <c r="Q23" s="22" t="s">
        <v>779</v>
      </c>
      <c r="R23" s="22" t="s">
        <v>476</v>
      </c>
      <c r="S23" s="22" t="s">
        <v>270</v>
      </c>
      <c r="T23" s="33" t="s">
        <v>152</v>
      </c>
      <c r="U23" s="80"/>
      <c r="V23" s="45">
        <v>43381</v>
      </c>
      <c r="W23" s="33" t="s">
        <v>344</v>
      </c>
      <c r="X23" s="45">
        <v>43381</v>
      </c>
      <c r="Y23" s="29">
        <v>43442</v>
      </c>
      <c r="Z23" s="29"/>
      <c r="AA23" s="33"/>
      <c r="AB23" s="33"/>
      <c r="AC23" s="33"/>
      <c r="AD23" s="33"/>
      <c r="AE23" s="33"/>
      <c r="AF23" s="33"/>
      <c r="AG23" s="33"/>
      <c r="AH23" s="33" t="s">
        <v>101</v>
      </c>
      <c r="AI23" s="33">
        <v>2009</v>
      </c>
      <c r="AJ23" s="33" t="s">
        <v>2286</v>
      </c>
      <c r="AK23" s="33" t="s">
        <v>3594</v>
      </c>
      <c r="AL23" s="33" t="s">
        <v>104</v>
      </c>
      <c r="AM23" s="33"/>
      <c r="AN23" s="33"/>
      <c r="AO23" s="33"/>
      <c r="AP23" s="22" t="str">
        <f t="shared" si="1"/>
        <v>Bác sĩ chuyên khoa cấp I - Nội tổng quát</v>
      </c>
      <c r="AQ23" s="22" t="str">
        <f t="shared" si="2"/>
        <v>CKI</v>
      </c>
      <c r="AR23" s="33" t="s">
        <v>158</v>
      </c>
      <c r="AS23" s="33" t="s">
        <v>3595</v>
      </c>
      <c r="AT23" s="45">
        <v>41212</v>
      </c>
      <c r="AU23" s="16" t="s">
        <v>1851</v>
      </c>
      <c r="AV23" s="33" t="s">
        <v>160</v>
      </c>
      <c r="AW23" s="33" t="s">
        <v>3596</v>
      </c>
      <c r="AX23" s="33"/>
      <c r="AY23" s="33"/>
      <c r="AZ23" s="33"/>
      <c r="BA23" s="33"/>
      <c r="BB23" s="33"/>
      <c r="BC23" s="33"/>
      <c r="BD23" s="33"/>
      <c r="BE23" s="33" t="s">
        <v>3517</v>
      </c>
    </row>
    <row r="24" spans="1:57" ht="23.25" customHeight="1">
      <c r="A24" s="16">
        <f t="shared" si="3"/>
        <v>22</v>
      </c>
      <c r="B24" s="16">
        <v>1</v>
      </c>
      <c r="C24" s="193" t="s">
        <v>3597</v>
      </c>
      <c r="D24" s="16">
        <v>26</v>
      </c>
      <c r="E24" s="16">
        <v>5</v>
      </c>
      <c r="F24" s="16">
        <v>1974</v>
      </c>
      <c r="G24" s="16">
        <f>'[1]DS NHAN SU'!$G$2-F24</f>
        <v>44</v>
      </c>
      <c r="H24" s="16">
        <v>1</v>
      </c>
      <c r="I24" s="32" t="s">
        <v>3598</v>
      </c>
      <c r="J24" s="32" t="s">
        <v>3599</v>
      </c>
      <c r="K24" s="16">
        <v>27</v>
      </c>
      <c r="L24" s="16">
        <v>1</v>
      </c>
      <c r="M24" s="16">
        <v>2010</v>
      </c>
      <c r="N24" s="16" t="s">
        <v>70</v>
      </c>
      <c r="O24" s="16" t="s">
        <v>3600</v>
      </c>
      <c r="P24" s="16" t="s">
        <v>70</v>
      </c>
      <c r="Q24" s="16" t="s">
        <v>895</v>
      </c>
      <c r="R24" s="33" t="s">
        <v>402</v>
      </c>
      <c r="S24" s="16" t="s">
        <v>130</v>
      </c>
      <c r="T24" s="22" t="s">
        <v>152</v>
      </c>
      <c r="U24" s="16">
        <v>4</v>
      </c>
      <c r="V24" s="45">
        <v>43344</v>
      </c>
      <c r="W24" s="80" t="s">
        <v>3601</v>
      </c>
      <c r="X24" s="45">
        <v>43344</v>
      </c>
      <c r="Y24" s="3">
        <v>43405</v>
      </c>
      <c r="Z24" s="21" t="s">
        <v>77</v>
      </c>
      <c r="AA24" s="37"/>
      <c r="AB24" s="37"/>
      <c r="AC24" s="37"/>
      <c r="AD24" s="37"/>
      <c r="AE24" s="19"/>
      <c r="AF24" s="19"/>
      <c r="AG24" s="19"/>
      <c r="AH24" s="33" t="s">
        <v>101</v>
      </c>
      <c r="AI24" s="22">
        <v>2015</v>
      </c>
      <c r="AJ24" s="22" t="s">
        <v>391</v>
      </c>
      <c r="AK24" s="33" t="s">
        <v>3602</v>
      </c>
      <c r="AL24" s="22" t="s">
        <v>3603</v>
      </c>
      <c r="AM24" s="22" t="s">
        <v>138</v>
      </c>
      <c r="AN24" s="22" t="s">
        <v>801</v>
      </c>
      <c r="AO24" s="22" t="s">
        <v>3604</v>
      </c>
      <c r="AP24" s="22" t="str">
        <f t="shared" si="1"/>
        <v>Bác sĩ chuyên khoa cấp I - Nội khoa</v>
      </c>
      <c r="AQ24" s="22" t="str">
        <f t="shared" si="2"/>
        <v>CKI</v>
      </c>
      <c r="AR24" s="22" t="s">
        <v>158</v>
      </c>
      <c r="AS24" s="35" t="s">
        <v>3605</v>
      </c>
      <c r="AT24" s="34">
        <v>41522</v>
      </c>
      <c r="AU24" s="22" t="s">
        <v>786</v>
      </c>
      <c r="AV24" s="22" t="s">
        <v>160</v>
      </c>
      <c r="AW24" s="22" t="s">
        <v>86</v>
      </c>
      <c r="AX24" s="14"/>
      <c r="AY24" s="14"/>
      <c r="AZ24" s="14"/>
      <c r="BA24" s="14"/>
      <c r="BB24" s="18"/>
      <c r="BC24" s="14"/>
      <c r="BD24" s="33" t="s">
        <v>3445</v>
      </c>
      <c r="BE24" s="33" t="s">
        <v>3446</v>
      </c>
    </row>
    <row r="25" spans="1:57" ht="20.25" customHeight="1">
      <c r="A25" s="16">
        <f t="shared" si="3"/>
        <v>23</v>
      </c>
      <c r="B25" s="16">
        <v>2</v>
      </c>
      <c r="C25" s="42" t="s">
        <v>3606</v>
      </c>
      <c r="D25" s="33">
        <v>28</v>
      </c>
      <c r="E25" s="33">
        <v>6</v>
      </c>
      <c r="F25" s="33">
        <v>1981</v>
      </c>
      <c r="G25" s="16">
        <f t="shared" ref="G25" si="4">$G$1-F25</f>
        <v>37</v>
      </c>
      <c r="H25" s="33">
        <v>0</v>
      </c>
      <c r="I25" s="43" t="s">
        <v>3607</v>
      </c>
      <c r="J25" s="43" t="s">
        <v>3608</v>
      </c>
      <c r="K25" s="33">
        <v>28</v>
      </c>
      <c r="L25" s="33">
        <v>6</v>
      </c>
      <c r="M25" s="33">
        <v>2007</v>
      </c>
      <c r="N25" s="33" t="s">
        <v>1085</v>
      </c>
      <c r="O25" s="33" t="s">
        <v>3609</v>
      </c>
      <c r="P25" s="33" t="s">
        <v>1085</v>
      </c>
      <c r="Q25" s="33" t="s">
        <v>1016</v>
      </c>
      <c r="R25" s="33" t="s">
        <v>3610</v>
      </c>
      <c r="S25" s="33" t="s">
        <v>151</v>
      </c>
      <c r="T25" s="33" t="s">
        <v>131</v>
      </c>
      <c r="U25" s="80">
        <v>171</v>
      </c>
      <c r="V25" s="45">
        <v>43222</v>
      </c>
      <c r="W25" s="33" t="s">
        <v>238</v>
      </c>
      <c r="X25" s="45">
        <v>43222</v>
      </c>
      <c r="Y25" s="45">
        <v>43344</v>
      </c>
      <c r="Z25" s="45">
        <v>43708</v>
      </c>
      <c r="AA25" s="33"/>
      <c r="AB25" s="33"/>
      <c r="AC25" s="45"/>
      <c r="AD25" s="33"/>
      <c r="AE25" s="45"/>
      <c r="AF25" s="33"/>
      <c r="AG25" s="33"/>
      <c r="AH25" s="33" t="s">
        <v>2961</v>
      </c>
      <c r="AI25" s="33">
        <v>2007</v>
      </c>
      <c r="AJ25" s="33" t="s">
        <v>2286</v>
      </c>
      <c r="AK25" s="33" t="s">
        <v>3611</v>
      </c>
      <c r="AL25" s="33" t="s">
        <v>104</v>
      </c>
      <c r="AM25" s="33" t="s">
        <v>138</v>
      </c>
      <c r="AN25" s="33" t="s">
        <v>3612</v>
      </c>
      <c r="AO25" s="33" t="s">
        <v>3613</v>
      </c>
      <c r="AP25" s="22" t="str">
        <f t="shared" si="1"/>
        <v>Bác sĩ đa khoa/Định hướng chuyên khoa Nội tim mạch</v>
      </c>
      <c r="AQ25" s="22" t="str">
        <f t="shared" si="2"/>
        <v>ĐH</v>
      </c>
      <c r="AR25" s="33" t="s">
        <v>141</v>
      </c>
      <c r="AS25" s="33" t="s">
        <v>3614</v>
      </c>
      <c r="AT25" s="45">
        <v>41402</v>
      </c>
      <c r="AU25" s="33" t="s">
        <v>786</v>
      </c>
      <c r="AV25" s="33" t="s">
        <v>160</v>
      </c>
      <c r="AW25" s="33" t="s">
        <v>3615</v>
      </c>
      <c r="AX25" s="33"/>
      <c r="AY25" s="33"/>
      <c r="AZ25" s="33"/>
      <c r="BA25" s="33"/>
      <c r="BB25" s="33"/>
      <c r="BC25" s="33"/>
      <c r="BD25" s="33" t="s">
        <v>3445</v>
      </c>
      <c r="BE25" s="33" t="s">
        <v>3446</v>
      </c>
    </row>
    <row r="26" spans="1:57" ht="23.25" customHeight="1">
      <c r="A26" s="16">
        <f t="shared" si="3"/>
        <v>24</v>
      </c>
      <c r="B26" s="16">
        <v>3</v>
      </c>
      <c r="C26" s="39" t="s">
        <v>3616</v>
      </c>
      <c r="D26" s="16">
        <v>10</v>
      </c>
      <c r="E26" s="16">
        <v>3</v>
      </c>
      <c r="F26" s="16">
        <v>1994</v>
      </c>
      <c r="G26" s="16">
        <f>'[1]DS NHAN SU'!$G$2-F26</f>
        <v>24</v>
      </c>
      <c r="H26" s="22">
        <v>1</v>
      </c>
      <c r="I26" s="40" t="s">
        <v>3617</v>
      </c>
      <c r="J26" s="40" t="s">
        <v>3618</v>
      </c>
      <c r="K26" s="16">
        <v>16</v>
      </c>
      <c r="L26" s="16">
        <v>7</v>
      </c>
      <c r="M26" s="16">
        <v>2015</v>
      </c>
      <c r="N26" s="22" t="s">
        <v>337</v>
      </c>
      <c r="O26" s="22" t="s">
        <v>3619</v>
      </c>
      <c r="P26" s="16" t="str">
        <f>N26</f>
        <v xml:space="preserve">Tiền Giang </v>
      </c>
      <c r="Q26" s="22" t="s">
        <v>895</v>
      </c>
      <c r="R26" s="22" t="s">
        <v>366</v>
      </c>
      <c r="S26" s="22" t="s">
        <v>270</v>
      </c>
      <c r="T26" s="22" t="s">
        <v>168</v>
      </c>
      <c r="U26" s="16"/>
      <c r="V26" s="45">
        <v>43367</v>
      </c>
      <c r="W26" s="80" t="s">
        <v>344</v>
      </c>
      <c r="X26" s="45">
        <v>43367</v>
      </c>
      <c r="Y26" s="45">
        <v>43428</v>
      </c>
      <c r="Z26" s="37"/>
      <c r="AA26" s="37"/>
      <c r="AB26" s="37"/>
      <c r="AC26" s="37"/>
      <c r="AD26" s="37"/>
      <c r="AE26" s="19"/>
      <c r="AF26" s="19"/>
      <c r="AG26" s="19"/>
      <c r="AH26" s="33" t="s">
        <v>211</v>
      </c>
      <c r="AI26" s="22">
        <v>2018</v>
      </c>
      <c r="AJ26" s="22" t="s">
        <v>391</v>
      </c>
      <c r="AK26" s="33"/>
      <c r="AL26" s="22"/>
      <c r="AM26" s="22" t="s">
        <v>138</v>
      </c>
      <c r="AN26" s="22"/>
      <c r="AO26" s="22"/>
      <c r="AP26" s="22" t="str">
        <f t="shared" si="1"/>
        <v>Bác sĩ Đa khoa</v>
      </c>
      <c r="AQ26" s="22" t="str">
        <f t="shared" si="2"/>
        <v>BS.ĐH</v>
      </c>
      <c r="AR26" s="22" t="s">
        <v>141</v>
      </c>
      <c r="AS26" s="35"/>
      <c r="AT26" s="34"/>
      <c r="AU26" s="22"/>
      <c r="AV26" s="22"/>
      <c r="AW26" s="22"/>
      <c r="AX26" s="14"/>
      <c r="AY26" s="14"/>
      <c r="AZ26" s="14"/>
      <c r="BA26" s="14"/>
      <c r="BB26" s="18"/>
      <c r="BC26" s="14"/>
      <c r="BD26" s="33"/>
      <c r="BE26" s="33" t="s">
        <v>3517</v>
      </c>
    </row>
    <row r="27" spans="1:57" ht="23.25" customHeight="1">
      <c r="A27" s="16">
        <f t="shared" si="3"/>
        <v>25</v>
      </c>
      <c r="B27" s="16">
        <v>4</v>
      </c>
      <c r="C27" s="42" t="s">
        <v>3620</v>
      </c>
      <c r="D27" s="33">
        <v>16</v>
      </c>
      <c r="E27" s="33">
        <v>11</v>
      </c>
      <c r="F27" s="33">
        <v>1991</v>
      </c>
      <c r="G27" s="16">
        <f>'[1]DS NHAN SU'!$G$2-F27</f>
        <v>27</v>
      </c>
      <c r="H27" s="33">
        <v>1</v>
      </c>
      <c r="I27" s="43" t="s">
        <v>3621</v>
      </c>
      <c r="J27" s="40" t="s">
        <v>3622</v>
      </c>
      <c r="K27" s="16">
        <v>7</v>
      </c>
      <c r="L27" s="16">
        <v>8</v>
      </c>
      <c r="M27" s="16">
        <v>2012</v>
      </c>
      <c r="N27" s="22" t="s">
        <v>290</v>
      </c>
      <c r="O27" s="22" t="s">
        <v>3395</v>
      </c>
      <c r="P27" s="16" t="str">
        <f>N27</f>
        <v>Đồng Tháp</v>
      </c>
      <c r="Q27" s="22" t="s">
        <v>1016</v>
      </c>
      <c r="R27" s="22" t="s">
        <v>261</v>
      </c>
      <c r="S27" s="22" t="s">
        <v>270</v>
      </c>
      <c r="T27" s="22" t="s">
        <v>168</v>
      </c>
      <c r="U27" s="16"/>
      <c r="V27" s="45">
        <v>43378</v>
      </c>
      <c r="W27" s="80" t="s">
        <v>344</v>
      </c>
      <c r="X27" s="45">
        <v>43378</v>
      </c>
      <c r="Y27" s="45">
        <v>43439</v>
      </c>
      <c r="Z27" s="37"/>
      <c r="AA27" s="37"/>
      <c r="AB27" s="37"/>
      <c r="AC27" s="37"/>
      <c r="AD27" s="37"/>
      <c r="AE27" s="19"/>
      <c r="AF27" s="19"/>
      <c r="AG27" s="19"/>
      <c r="AH27" s="33" t="s">
        <v>211</v>
      </c>
      <c r="AI27" s="22">
        <v>2015</v>
      </c>
      <c r="AJ27" s="33" t="s">
        <v>2286</v>
      </c>
      <c r="AK27" s="33"/>
      <c r="AL27" s="22"/>
      <c r="AM27" s="22"/>
      <c r="AN27" s="22"/>
      <c r="AO27" s="22"/>
      <c r="AP27" s="22" t="str">
        <f t="shared" si="1"/>
        <v xml:space="preserve">Bác sĩ Y đa khoa </v>
      </c>
      <c r="AQ27" s="22" t="str">
        <f t="shared" si="2"/>
        <v>BS.ĐH</v>
      </c>
      <c r="AR27" s="22" t="s">
        <v>141</v>
      </c>
      <c r="AS27" s="35" t="s">
        <v>3623</v>
      </c>
      <c r="AT27" s="34">
        <v>42926</v>
      </c>
      <c r="AU27" s="16" t="s">
        <v>528</v>
      </c>
      <c r="AV27" s="22" t="s">
        <v>160</v>
      </c>
      <c r="AW27" s="22" t="s">
        <v>499</v>
      </c>
      <c r="AX27" s="14"/>
      <c r="AY27" s="14"/>
      <c r="AZ27" s="14"/>
      <c r="BA27" s="14"/>
      <c r="BB27" s="18"/>
      <c r="BC27" s="14"/>
      <c r="BD27" s="33"/>
      <c r="BE27" s="33" t="s">
        <v>3517</v>
      </c>
    </row>
    <row r="28" spans="1:57" ht="20.25" customHeight="1">
      <c r="A28" s="16">
        <f t="shared" si="3"/>
        <v>26</v>
      </c>
      <c r="B28" s="16">
        <v>6</v>
      </c>
      <c r="C28" s="39" t="s">
        <v>3624</v>
      </c>
      <c r="D28" s="16">
        <v>16</v>
      </c>
      <c r="E28" s="16">
        <v>4</v>
      </c>
      <c r="F28" s="16">
        <v>1982</v>
      </c>
      <c r="G28" s="16">
        <f t="shared" ref="G28:G39" si="5">$G$1-F28</f>
        <v>36</v>
      </c>
      <c r="H28" s="22">
        <v>0</v>
      </c>
      <c r="I28" s="40" t="s">
        <v>3625</v>
      </c>
      <c r="J28" s="40" t="s">
        <v>3626</v>
      </c>
      <c r="K28" s="16">
        <v>23</v>
      </c>
      <c r="L28" s="16">
        <v>6</v>
      </c>
      <c r="M28" s="16">
        <v>2009</v>
      </c>
      <c r="N28" s="22" t="s">
        <v>889</v>
      </c>
      <c r="O28" s="22" t="s">
        <v>3627</v>
      </c>
      <c r="P28" s="22" t="s">
        <v>889</v>
      </c>
      <c r="Q28" s="33" t="s">
        <v>895</v>
      </c>
      <c r="R28" s="22" t="s">
        <v>279</v>
      </c>
      <c r="S28" s="22" t="s">
        <v>3628</v>
      </c>
      <c r="T28" s="22" t="s">
        <v>131</v>
      </c>
      <c r="U28" s="16">
        <v>83</v>
      </c>
      <c r="V28" s="29">
        <v>43199</v>
      </c>
      <c r="W28" s="22" t="s">
        <v>238</v>
      </c>
      <c r="X28" s="29">
        <v>43199</v>
      </c>
      <c r="Y28" s="29">
        <v>43322</v>
      </c>
      <c r="Z28" s="29">
        <v>43312</v>
      </c>
      <c r="AA28" s="22"/>
      <c r="AB28" s="33"/>
      <c r="AC28" s="45"/>
      <c r="AD28" s="33"/>
      <c r="AE28" s="45"/>
      <c r="AF28" s="33"/>
      <c r="AG28" s="33"/>
      <c r="AH28" s="33" t="s">
        <v>135</v>
      </c>
      <c r="AI28" s="33">
        <v>2013</v>
      </c>
      <c r="AJ28" s="33" t="s">
        <v>271</v>
      </c>
      <c r="AK28" s="33" t="s">
        <v>3629</v>
      </c>
      <c r="AL28" s="33" t="s">
        <v>104</v>
      </c>
      <c r="AM28" s="33" t="s">
        <v>138</v>
      </c>
      <c r="AN28" s="33"/>
      <c r="AO28" s="33"/>
      <c r="AP28" s="33" t="str">
        <f t="shared" si="1"/>
        <v>Cử nhân điều dưỡng</v>
      </c>
      <c r="AQ28" s="33" t="str">
        <f t="shared" si="2"/>
        <v>ĐH</v>
      </c>
      <c r="AR28" s="33" t="s">
        <v>3416</v>
      </c>
      <c r="AS28" s="33" t="s">
        <v>3630</v>
      </c>
      <c r="AT28" s="45">
        <v>41499</v>
      </c>
      <c r="AU28" s="33" t="s">
        <v>956</v>
      </c>
      <c r="AV28" s="33" t="s">
        <v>85</v>
      </c>
      <c r="AW28" s="16" t="s">
        <v>3221</v>
      </c>
      <c r="AX28" s="33" t="s">
        <v>304</v>
      </c>
      <c r="AY28" s="33" t="s">
        <v>3631</v>
      </c>
      <c r="AZ28" s="33"/>
      <c r="BA28" s="33" t="s">
        <v>80</v>
      </c>
      <c r="BB28" s="33"/>
      <c r="BC28" s="33"/>
      <c r="BD28" s="33" t="s">
        <v>3445</v>
      </c>
      <c r="BE28" s="33"/>
    </row>
    <row r="29" spans="1:57" ht="30" customHeight="1">
      <c r="A29" s="16">
        <f t="shared" si="3"/>
        <v>27</v>
      </c>
      <c r="B29" s="16">
        <v>1</v>
      </c>
      <c r="C29" s="39" t="s">
        <v>3632</v>
      </c>
      <c r="D29" s="16">
        <v>14</v>
      </c>
      <c r="E29" s="16">
        <v>8</v>
      </c>
      <c r="F29" s="16">
        <v>1987</v>
      </c>
      <c r="G29" s="16">
        <f t="shared" si="5"/>
        <v>31</v>
      </c>
      <c r="H29" s="16">
        <v>1</v>
      </c>
      <c r="I29" s="40" t="s">
        <v>3633</v>
      </c>
      <c r="J29" s="40" t="s">
        <v>3634</v>
      </c>
      <c r="K29" s="16">
        <v>8</v>
      </c>
      <c r="L29" s="16">
        <v>10</v>
      </c>
      <c r="M29" s="16">
        <v>2012</v>
      </c>
      <c r="N29" s="22" t="s">
        <v>70</v>
      </c>
      <c r="O29" s="22" t="s">
        <v>3635</v>
      </c>
      <c r="P29" s="22" t="s">
        <v>70</v>
      </c>
      <c r="Q29" s="22" t="s">
        <v>1455</v>
      </c>
      <c r="R29" s="22" t="s">
        <v>3636</v>
      </c>
      <c r="S29" s="22" t="s">
        <v>151</v>
      </c>
      <c r="T29" s="22" t="s">
        <v>118</v>
      </c>
      <c r="U29" s="16">
        <v>6</v>
      </c>
      <c r="V29" s="29">
        <v>43102</v>
      </c>
      <c r="W29" s="22" t="s">
        <v>3601</v>
      </c>
      <c r="X29" s="29">
        <v>43102</v>
      </c>
      <c r="Y29" s="29">
        <v>43405</v>
      </c>
      <c r="Z29" s="29" t="s">
        <v>77</v>
      </c>
      <c r="AA29" s="29"/>
      <c r="AB29" s="22"/>
      <c r="AC29" s="29"/>
      <c r="AD29" s="29"/>
      <c r="AE29" s="29"/>
      <c r="AF29" s="30"/>
      <c r="AG29" s="57"/>
      <c r="AH29" s="30" t="s">
        <v>211</v>
      </c>
      <c r="AI29" s="30">
        <v>2012</v>
      </c>
      <c r="AJ29" s="30" t="s">
        <v>525</v>
      </c>
      <c r="AK29" s="30" t="s">
        <v>3637</v>
      </c>
      <c r="AL29" s="33"/>
      <c r="AM29" s="33"/>
      <c r="AN29" s="30"/>
      <c r="AO29" s="30"/>
      <c r="AP29" s="22" t="str">
        <f t="shared" si="1"/>
        <v xml:space="preserve">Thạc sĩ Y học - Thần kinh và Tâm thần </v>
      </c>
      <c r="AQ29" s="22" t="str">
        <f t="shared" si="2"/>
        <v>Thạc sĩ</v>
      </c>
      <c r="AR29" s="30" t="s">
        <v>122</v>
      </c>
      <c r="AS29" s="30" t="s">
        <v>3638</v>
      </c>
      <c r="AT29" s="57" t="s">
        <v>3639</v>
      </c>
      <c r="AU29" s="22" t="s">
        <v>1361</v>
      </c>
      <c r="AV29" s="30" t="s">
        <v>160</v>
      </c>
      <c r="AW29" s="30" t="s">
        <v>1338</v>
      </c>
      <c r="AX29" s="30"/>
      <c r="AY29" s="30"/>
      <c r="AZ29" s="30"/>
      <c r="BA29" s="30"/>
      <c r="BB29" s="22" t="s">
        <v>316</v>
      </c>
      <c r="BC29" s="36" t="s">
        <v>216</v>
      </c>
      <c r="BD29" s="30" t="s">
        <v>145</v>
      </c>
      <c r="BE29" s="186"/>
    </row>
    <row r="30" spans="1:57" ht="27.75" customHeight="1">
      <c r="A30" s="16">
        <f t="shared" si="3"/>
        <v>28</v>
      </c>
      <c r="B30" s="16">
        <v>2</v>
      </c>
      <c r="C30" s="175" t="s">
        <v>3640</v>
      </c>
      <c r="D30" s="16">
        <v>5</v>
      </c>
      <c r="E30" s="16">
        <v>12</v>
      </c>
      <c r="F30" s="16">
        <v>1964</v>
      </c>
      <c r="G30" s="16">
        <f>$G$1-F30</f>
        <v>54</v>
      </c>
      <c r="H30" s="22">
        <v>1</v>
      </c>
      <c r="I30" s="40" t="s">
        <v>3641</v>
      </c>
      <c r="J30" s="40" t="s">
        <v>3642</v>
      </c>
      <c r="K30" s="16">
        <v>7</v>
      </c>
      <c r="L30" s="16">
        <v>7</v>
      </c>
      <c r="M30" s="16">
        <v>2018</v>
      </c>
      <c r="N30" s="22" t="s">
        <v>290</v>
      </c>
      <c r="O30" s="22" t="s">
        <v>3643</v>
      </c>
      <c r="P30" s="16" t="s">
        <v>290</v>
      </c>
      <c r="Q30" s="22" t="s">
        <v>1455</v>
      </c>
      <c r="R30" s="22" t="s">
        <v>744</v>
      </c>
      <c r="S30" s="22" t="s">
        <v>151</v>
      </c>
      <c r="T30" s="16" t="s">
        <v>168</v>
      </c>
      <c r="U30" s="80"/>
      <c r="V30" s="45">
        <v>43356</v>
      </c>
      <c r="W30" s="33" t="s">
        <v>344</v>
      </c>
      <c r="X30" s="45">
        <v>43356</v>
      </c>
      <c r="Y30" s="45">
        <v>43417</v>
      </c>
      <c r="Z30" s="45"/>
      <c r="AA30" s="33"/>
      <c r="AB30" s="33"/>
      <c r="AC30" s="29"/>
      <c r="AD30" s="16"/>
      <c r="AE30" s="29"/>
      <c r="AF30" s="33"/>
      <c r="AG30" s="33"/>
      <c r="AH30" s="33" t="s">
        <v>211</v>
      </c>
      <c r="AI30" s="33">
        <v>2007</v>
      </c>
      <c r="AJ30" s="33" t="s">
        <v>271</v>
      </c>
      <c r="AK30" s="33" t="s">
        <v>3644</v>
      </c>
      <c r="AL30" s="33" t="s">
        <v>104</v>
      </c>
      <c r="AM30" s="33" t="s">
        <v>138</v>
      </c>
      <c r="AN30" s="33"/>
      <c r="AO30" s="33"/>
      <c r="AP30" s="33" t="str">
        <f t="shared" si="1"/>
        <v xml:space="preserve">Bác sĩ Đa khoa </v>
      </c>
      <c r="AQ30" s="33" t="str">
        <f t="shared" si="2"/>
        <v>BS.ĐH</v>
      </c>
      <c r="AR30" s="33" t="s">
        <v>141</v>
      </c>
      <c r="AS30" s="33" t="s">
        <v>3645</v>
      </c>
      <c r="AT30" s="45">
        <v>41663</v>
      </c>
      <c r="AU30" s="16" t="s">
        <v>528</v>
      </c>
      <c r="AV30" s="16" t="s">
        <v>160</v>
      </c>
      <c r="AW30" s="33" t="s">
        <v>3646</v>
      </c>
      <c r="AX30" s="33"/>
      <c r="AY30" s="33"/>
      <c r="AZ30" s="33"/>
      <c r="BA30" s="33"/>
      <c r="BB30" s="33"/>
      <c r="BC30" s="33"/>
      <c r="BD30" s="33" t="s">
        <v>3445</v>
      </c>
      <c r="BE30" s="33" t="s">
        <v>3517</v>
      </c>
    </row>
    <row r="31" spans="1:57" ht="23.25" customHeight="1">
      <c r="A31" s="16">
        <f t="shared" si="3"/>
        <v>29</v>
      </c>
      <c r="B31" s="16">
        <v>1</v>
      </c>
      <c r="C31" s="42" t="s">
        <v>3647</v>
      </c>
      <c r="D31" s="33">
        <v>11</v>
      </c>
      <c r="E31" s="33">
        <v>11</v>
      </c>
      <c r="F31" s="33">
        <v>1970</v>
      </c>
      <c r="G31" s="16">
        <f t="shared" si="5"/>
        <v>48</v>
      </c>
      <c r="H31" s="33">
        <v>0</v>
      </c>
      <c r="I31" s="43" t="s">
        <v>3648</v>
      </c>
      <c r="J31" s="43" t="s">
        <v>3649</v>
      </c>
      <c r="K31" s="33">
        <v>15</v>
      </c>
      <c r="L31" s="33">
        <v>2</v>
      </c>
      <c r="M31" s="33">
        <v>2012</v>
      </c>
      <c r="N31" s="33" t="s">
        <v>1406</v>
      </c>
      <c r="O31" s="33" t="s">
        <v>3650</v>
      </c>
      <c r="P31" s="33" t="s">
        <v>1406</v>
      </c>
      <c r="Q31" s="22" t="s">
        <v>1134</v>
      </c>
      <c r="R31" s="33" t="s">
        <v>1060</v>
      </c>
      <c r="S31" s="33" t="s">
        <v>151</v>
      </c>
      <c r="T31" s="22" t="s">
        <v>152</v>
      </c>
      <c r="U31" s="80">
        <v>172</v>
      </c>
      <c r="V31" s="45">
        <v>43257</v>
      </c>
      <c r="W31" s="33" t="s">
        <v>238</v>
      </c>
      <c r="X31" s="29">
        <v>43257</v>
      </c>
      <c r="Y31" s="45">
        <v>43344</v>
      </c>
      <c r="Z31" s="45">
        <v>43708</v>
      </c>
      <c r="AA31" s="33"/>
      <c r="AB31" s="33"/>
      <c r="AC31" s="45"/>
      <c r="AD31" s="33"/>
      <c r="AE31" s="45"/>
      <c r="AF31" s="33"/>
      <c r="AG31" s="33"/>
      <c r="AH31" s="33" t="s">
        <v>101</v>
      </c>
      <c r="AI31" s="33">
        <v>2005</v>
      </c>
      <c r="AJ31" s="33" t="s">
        <v>525</v>
      </c>
      <c r="AK31" s="33"/>
      <c r="AL31" s="33" t="s">
        <v>226</v>
      </c>
      <c r="AM31" s="33" t="s">
        <v>104</v>
      </c>
      <c r="AN31" s="33"/>
      <c r="AO31" s="33"/>
      <c r="AP31" s="33" t="str">
        <f t="shared" si="1"/>
        <v>Bác sĩ chuyên khoa cấp I - Nội tiết</v>
      </c>
      <c r="AQ31" s="22" t="str">
        <f t="shared" si="2"/>
        <v>CKI</v>
      </c>
      <c r="AR31" s="33" t="s">
        <v>158</v>
      </c>
      <c r="AS31" s="33" t="s">
        <v>3651</v>
      </c>
      <c r="AT31" s="45">
        <v>41039</v>
      </c>
      <c r="AU31" s="33" t="s">
        <v>3467</v>
      </c>
      <c r="AV31" s="33" t="s">
        <v>85</v>
      </c>
      <c r="AW31" s="33" t="s">
        <v>1026</v>
      </c>
      <c r="AX31" s="33"/>
      <c r="AY31" s="33"/>
      <c r="AZ31" s="79"/>
      <c r="BA31" s="79"/>
      <c r="BB31" s="79"/>
      <c r="BC31" s="79"/>
      <c r="BD31" s="33" t="s">
        <v>3445</v>
      </c>
      <c r="BE31" s="33" t="s">
        <v>3446</v>
      </c>
    </row>
    <row r="32" spans="1:57" ht="24.95" customHeight="1">
      <c r="A32" s="16">
        <f t="shared" si="3"/>
        <v>30</v>
      </c>
      <c r="B32" s="16">
        <v>1</v>
      </c>
      <c r="C32" s="42" t="s">
        <v>3652</v>
      </c>
      <c r="D32" s="33">
        <v>7</v>
      </c>
      <c r="E32" s="33">
        <v>10</v>
      </c>
      <c r="F32" s="33">
        <v>1961</v>
      </c>
      <c r="G32" s="16">
        <f t="shared" si="5"/>
        <v>57</v>
      </c>
      <c r="H32" s="33">
        <v>0</v>
      </c>
      <c r="I32" s="43" t="s">
        <v>3653</v>
      </c>
      <c r="J32" s="33">
        <v>330678171</v>
      </c>
      <c r="K32" s="33">
        <v>10</v>
      </c>
      <c r="L32" s="33">
        <v>4</v>
      </c>
      <c r="M32" s="33">
        <v>2007</v>
      </c>
      <c r="N32" s="33" t="s">
        <v>1406</v>
      </c>
      <c r="O32" s="33" t="s">
        <v>3654</v>
      </c>
      <c r="P32" s="33" t="s">
        <v>1406</v>
      </c>
      <c r="Q32" s="22" t="s">
        <v>1218</v>
      </c>
      <c r="R32" s="33" t="s">
        <v>476</v>
      </c>
      <c r="S32" s="33" t="s">
        <v>151</v>
      </c>
      <c r="T32" s="16" t="s">
        <v>152</v>
      </c>
      <c r="U32" s="16">
        <v>8</v>
      </c>
      <c r="V32" s="29">
        <v>43327</v>
      </c>
      <c r="W32" s="22" t="s">
        <v>197</v>
      </c>
      <c r="X32" s="29">
        <v>43327</v>
      </c>
      <c r="Y32" s="29">
        <v>43388</v>
      </c>
      <c r="Z32" s="29">
        <v>43738</v>
      </c>
      <c r="AA32" s="22"/>
      <c r="AB32" s="33"/>
      <c r="AC32" s="59"/>
      <c r="AD32" s="45"/>
      <c r="AE32" s="33"/>
      <c r="AF32" s="33"/>
      <c r="AG32" s="45"/>
      <c r="AH32" s="33" t="s">
        <v>211</v>
      </c>
      <c r="AI32" s="33">
        <v>2009</v>
      </c>
      <c r="AJ32" s="22" t="s">
        <v>251</v>
      </c>
      <c r="AK32" s="33" t="s">
        <v>3655</v>
      </c>
      <c r="AL32" s="33" t="s">
        <v>138</v>
      </c>
      <c r="AM32" s="22"/>
      <c r="AN32" s="22"/>
      <c r="AO32" s="22"/>
      <c r="AP32" s="33" t="str">
        <f t="shared" si="1"/>
        <v>Bác sĩ chuyên khoa cấp I - Nội tổng quát</v>
      </c>
      <c r="AQ32" s="33" t="str">
        <f t="shared" si="2"/>
        <v>CKI</v>
      </c>
      <c r="AR32" s="33" t="s">
        <v>158</v>
      </c>
      <c r="AS32" s="33" t="s">
        <v>3656</v>
      </c>
      <c r="AT32" s="45">
        <v>41100</v>
      </c>
      <c r="AU32" s="33" t="s">
        <v>3657</v>
      </c>
      <c r="AV32" s="33" t="s">
        <v>160</v>
      </c>
      <c r="AW32" s="33" t="s">
        <v>1026</v>
      </c>
      <c r="AX32" s="22"/>
      <c r="AY32" s="22"/>
      <c r="AZ32" s="22"/>
      <c r="BA32" s="22"/>
      <c r="BB32" s="33"/>
      <c r="BC32" s="33"/>
      <c r="BD32" s="33" t="s">
        <v>3445</v>
      </c>
      <c r="BE32" s="33" t="s">
        <v>3446</v>
      </c>
    </row>
    <row r="33" spans="1:57" ht="21" customHeight="1">
      <c r="A33" s="16">
        <f t="shared" si="3"/>
        <v>31</v>
      </c>
      <c r="B33" s="16">
        <v>1</v>
      </c>
      <c r="C33" s="31" t="s">
        <v>3658</v>
      </c>
      <c r="D33" s="16"/>
      <c r="E33" s="16"/>
      <c r="F33" s="16">
        <v>1963</v>
      </c>
      <c r="G33" s="16">
        <f t="shared" si="5"/>
        <v>55</v>
      </c>
      <c r="H33" s="16">
        <v>1</v>
      </c>
      <c r="I33" s="32" t="s">
        <v>3659</v>
      </c>
      <c r="J33" s="32" t="s">
        <v>3660</v>
      </c>
      <c r="K33" s="16">
        <v>12</v>
      </c>
      <c r="L33" s="16">
        <v>12</v>
      </c>
      <c r="M33" s="16">
        <v>2012</v>
      </c>
      <c r="N33" s="16" t="s">
        <v>290</v>
      </c>
      <c r="O33" s="16" t="s">
        <v>3661</v>
      </c>
      <c r="P33" s="16" t="s">
        <v>290</v>
      </c>
      <c r="Q33" s="22" t="s">
        <v>1483</v>
      </c>
      <c r="R33" s="16" t="s">
        <v>1484</v>
      </c>
      <c r="S33" s="16" t="s">
        <v>130</v>
      </c>
      <c r="T33" s="16" t="s">
        <v>97</v>
      </c>
      <c r="U33" s="16">
        <v>355</v>
      </c>
      <c r="V33" s="29">
        <v>43344</v>
      </c>
      <c r="W33" s="16" t="s">
        <v>238</v>
      </c>
      <c r="X33" s="29">
        <v>43344</v>
      </c>
      <c r="Y33" s="29">
        <v>43405</v>
      </c>
      <c r="Z33" s="29">
        <v>43769</v>
      </c>
      <c r="AA33" s="68"/>
      <c r="AB33" s="16"/>
      <c r="AC33" s="29"/>
      <c r="AD33" s="16"/>
      <c r="AE33" s="29"/>
      <c r="AF33" s="16"/>
      <c r="AG33" s="14"/>
      <c r="AH33" s="16" t="s">
        <v>345</v>
      </c>
      <c r="AI33" s="16">
        <v>2011</v>
      </c>
      <c r="AJ33" s="16" t="s">
        <v>711</v>
      </c>
      <c r="AK33" s="16" t="s">
        <v>3662</v>
      </c>
      <c r="AL33" s="16"/>
      <c r="AM33" s="16"/>
      <c r="AN33" s="16"/>
      <c r="AO33" s="16"/>
      <c r="AP33" s="16" t="str">
        <f t="shared" si="1"/>
        <v>Bác sĩ chuyên khoa cấp II - Ngoại khoa</v>
      </c>
      <c r="AQ33" s="16" t="str">
        <f t="shared" si="2"/>
        <v>CKII</v>
      </c>
      <c r="AR33" s="16" t="s">
        <v>107</v>
      </c>
      <c r="AS33" s="16" t="s">
        <v>3663</v>
      </c>
      <c r="AT33" s="29">
        <v>41638</v>
      </c>
      <c r="AU33" s="16" t="s">
        <v>528</v>
      </c>
      <c r="AV33" s="16" t="s">
        <v>160</v>
      </c>
      <c r="AW33" s="16" t="s">
        <v>1534</v>
      </c>
      <c r="AX33" s="16"/>
      <c r="AY33" s="16"/>
      <c r="AZ33" s="16"/>
      <c r="BA33" s="16"/>
      <c r="BB33" s="16"/>
      <c r="BC33" s="16"/>
      <c r="BD33" s="33" t="s">
        <v>3445</v>
      </c>
      <c r="BE33" s="33" t="s">
        <v>3517</v>
      </c>
    </row>
    <row r="34" spans="1:57" ht="21" customHeight="1">
      <c r="A34" s="16">
        <f t="shared" si="3"/>
        <v>32</v>
      </c>
      <c r="B34" s="16">
        <v>2</v>
      </c>
      <c r="C34" s="39" t="s">
        <v>3664</v>
      </c>
      <c r="D34" s="16">
        <v>16</v>
      </c>
      <c r="E34" s="16">
        <v>2</v>
      </c>
      <c r="F34" s="16">
        <v>1969</v>
      </c>
      <c r="G34" s="16">
        <f t="shared" si="5"/>
        <v>49</v>
      </c>
      <c r="H34" s="22">
        <v>1</v>
      </c>
      <c r="I34" s="40" t="s">
        <v>1480</v>
      </c>
      <c r="J34" s="40" t="s">
        <v>3665</v>
      </c>
      <c r="K34" s="16">
        <v>3</v>
      </c>
      <c r="L34" s="16">
        <v>9</v>
      </c>
      <c r="M34" s="16">
        <v>2008</v>
      </c>
      <c r="N34" s="22" t="s">
        <v>709</v>
      </c>
      <c r="O34" s="22" t="s">
        <v>3666</v>
      </c>
      <c r="P34" s="16" t="str">
        <f>N34</f>
        <v>Cà Mau</v>
      </c>
      <c r="Q34" s="22" t="s">
        <v>1483</v>
      </c>
      <c r="R34" s="22" t="s">
        <v>3667</v>
      </c>
      <c r="S34" s="22" t="s">
        <v>270</v>
      </c>
      <c r="T34" s="16" t="s">
        <v>97</v>
      </c>
      <c r="U34" s="16"/>
      <c r="V34" s="29">
        <v>43374</v>
      </c>
      <c r="W34" s="16" t="s">
        <v>250</v>
      </c>
      <c r="X34" s="29">
        <v>43374</v>
      </c>
      <c r="Y34" s="29">
        <v>43434</v>
      </c>
      <c r="Z34" s="29"/>
      <c r="AA34" s="68"/>
      <c r="AB34" s="16"/>
      <c r="AC34" s="29"/>
      <c r="AD34" s="16"/>
      <c r="AE34" s="29"/>
      <c r="AF34" s="16"/>
      <c r="AG34" s="14"/>
      <c r="AH34" s="16" t="s">
        <v>101</v>
      </c>
      <c r="AI34" s="16">
        <v>2011</v>
      </c>
      <c r="AJ34" s="16" t="s">
        <v>251</v>
      </c>
      <c r="AK34" s="16" t="s">
        <v>3668</v>
      </c>
      <c r="AL34" s="16" t="s">
        <v>226</v>
      </c>
      <c r="AM34" s="16" t="s">
        <v>104</v>
      </c>
      <c r="AN34" s="16"/>
      <c r="AO34" s="16"/>
      <c r="AP34" s="16" t="str">
        <f t="shared" si="1"/>
        <v>Bác sĩ chuyên khoa cấp II- Ngoại khoa</v>
      </c>
      <c r="AQ34" s="16" t="str">
        <f t="shared" si="2"/>
        <v>CKII</v>
      </c>
      <c r="AR34" s="16" t="s">
        <v>107</v>
      </c>
      <c r="AS34" s="16" t="s">
        <v>3669</v>
      </c>
      <c r="AT34" s="29">
        <v>41470</v>
      </c>
      <c r="AU34" s="16" t="s">
        <v>2330</v>
      </c>
      <c r="AV34" s="16" t="s">
        <v>160</v>
      </c>
      <c r="AW34" s="16" t="s">
        <v>3670</v>
      </c>
      <c r="AX34" s="16"/>
      <c r="AY34" s="16"/>
      <c r="AZ34" s="16"/>
      <c r="BA34" s="16"/>
      <c r="BB34" s="16"/>
      <c r="BC34" s="16"/>
      <c r="BD34" s="33"/>
      <c r="BE34" s="33" t="s">
        <v>3517</v>
      </c>
    </row>
    <row r="35" spans="1:57" ht="21" customHeight="1">
      <c r="A35" s="16">
        <f t="shared" si="3"/>
        <v>33</v>
      </c>
      <c r="B35" s="16">
        <v>3</v>
      </c>
      <c r="C35" s="39" t="s">
        <v>3671</v>
      </c>
      <c r="D35" s="16">
        <v>17</v>
      </c>
      <c r="E35" s="16">
        <v>12</v>
      </c>
      <c r="F35" s="16">
        <v>1966</v>
      </c>
      <c r="G35" s="16">
        <f t="shared" si="5"/>
        <v>52</v>
      </c>
      <c r="H35" s="22">
        <v>1</v>
      </c>
      <c r="I35" s="40" t="s">
        <v>3672</v>
      </c>
      <c r="J35" s="40" t="s">
        <v>3673</v>
      </c>
      <c r="K35" s="16">
        <v>2</v>
      </c>
      <c r="L35" s="16">
        <v>2</v>
      </c>
      <c r="M35" s="16">
        <v>2018</v>
      </c>
      <c r="N35" s="22" t="s">
        <v>70</v>
      </c>
      <c r="O35" s="22" t="s">
        <v>3674</v>
      </c>
      <c r="P35" s="16" t="str">
        <f>N35</f>
        <v>Tp.HCM</v>
      </c>
      <c r="Q35" s="22" t="s">
        <v>1483</v>
      </c>
      <c r="R35" s="22" t="s">
        <v>3675</v>
      </c>
      <c r="S35" s="22" t="s">
        <v>270</v>
      </c>
      <c r="T35" s="52" t="s">
        <v>4701</v>
      </c>
      <c r="U35" s="16"/>
      <c r="V35" s="29">
        <v>43367</v>
      </c>
      <c r="W35" s="16" t="s">
        <v>250</v>
      </c>
      <c r="X35" s="29">
        <v>43367</v>
      </c>
      <c r="Y35" s="29">
        <v>43428</v>
      </c>
      <c r="Z35" s="29"/>
      <c r="AA35" s="68"/>
      <c r="AB35" s="16"/>
      <c r="AC35" s="29"/>
      <c r="AD35" s="16"/>
      <c r="AE35" s="29"/>
      <c r="AF35" s="16"/>
      <c r="AG35" s="14"/>
      <c r="AH35" s="16" t="s">
        <v>101</v>
      </c>
      <c r="AI35" s="16">
        <v>1997</v>
      </c>
      <c r="AJ35" s="16" t="s">
        <v>3176</v>
      </c>
      <c r="AK35" s="16" t="s">
        <v>3676</v>
      </c>
      <c r="AL35" s="16"/>
      <c r="AM35" s="16"/>
      <c r="AN35" s="16"/>
      <c r="AO35" s="16"/>
      <c r="AP35" s="16"/>
      <c r="AQ35" s="16"/>
      <c r="AR35" s="16"/>
      <c r="AS35" s="16"/>
      <c r="AT35" s="29"/>
      <c r="AU35" s="16"/>
      <c r="AV35" s="16"/>
      <c r="AW35" s="16"/>
      <c r="AX35" s="16"/>
      <c r="AY35" s="16"/>
      <c r="AZ35" s="16"/>
      <c r="BA35" s="16"/>
      <c r="BB35" s="16"/>
      <c r="BC35" s="16"/>
      <c r="BD35" s="33"/>
      <c r="BE35" s="33" t="s">
        <v>3517</v>
      </c>
    </row>
    <row r="36" spans="1:57" ht="21" customHeight="1">
      <c r="A36" s="16">
        <f t="shared" si="3"/>
        <v>34</v>
      </c>
      <c r="B36" s="16">
        <v>4</v>
      </c>
      <c r="C36" s="136" t="s">
        <v>3677</v>
      </c>
      <c r="D36" s="16">
        <v>19</v>
      </c>
      <c r="E36" s="16">
        <v>4</v>
      </c>
      <c r="F36" s="16">
        <v>1976</v>
      </c>
      <c r="G36" s="16">
        <f>'[1]DS NHAN SU'!$G$2-F36</f>
        <v>42</v>
      </c>
      <c r="H36" s="16">
        <v>1</v>
      </c>
      <c r="I36" s="32" t="s">
        <v>3678</v>
      </c>
      <c r="J36" s="32" t="s">
        <v>3679</v>
      </c>
      <c r="K36" s="16">
        <v>13</v>
      </c>
      <c r="L36" s="16">
        <v>11</v>
      </c>
      <c r="M36" s="16">
        <v>2006</v>
      </c>
      <c r="N36" s="16" t="s">
        <v>709</v>
      </c>
      <c r="O36" s="16" t="s">
        <v>3680</v>
      </c>
      <c r="P36" s="16" t="s">
        <v>709</v>
      </c>
      <c r="Q36" s="16" t="s">
        <v>1483</v>
      </c>
      <c r="R36" s="33" t="s">
        <v>1528</v>
      </c>
      <c r="S36" s="16" t="s">
        <v>151</v>
      </c>
      <c r="T36" s="16" t="s">
        <v>118</v>
      </c>
      <c r="U36" s="16">
        <v>7</v>
      </c>
      <c r="V36" s="29">
        <v>42181</v>
      </c>
      <c r="W36" s="16" t="s">
        <v>3601</v>
      </c>
      <c r="X36" s="29">
        <v>42181</v>
      </c>
      <c r="Y36" s="29">
        <v>43405</v>
      </c>
      <c r="Z36" s="29" t="s">
        <v>77</v>
      </c>
      <c r="AA36" s="29"/>
      <c r="AB36" s="29"/>
      <c r="AC36" s="29"/>
      <c r="AD36" s="29"/>
      <c r="AE36" s="29"/>
      <c r="AF36" s="32"/>
      <c r="AG36" s="29"/>
      <c r="AH36" s="16" t="s">
        <v>101</v>
      </c>
      <c r="AI36" s="22">
        <v>2013</v>
      </c>
      <c r="AJ36" s="22" t="s">
        <v>3681</v>
      </c>
      <c r="AK36" s="33" t="s">
        <v>3682</v>
      </c>
      <c r="AL36" s="33"/>
      <c r="AM36" s="33"/>
      <c r="AN36" s="22"/>
      <c r="AO36" s="22" t="s">
        <v>3683</v>
      </c>
      <c r="AP36" s="22" t="str">
        <f t="shared" ref="AP36:AP68" si="6">R36</f>
        <v>Thạc sĩ, Bác sĩ Ngoại khoa</v>
      </c>
      <c r="AQ36" s="22" t="str">
        <f t="shared" ref="AQ36:AQ68" si="7">T36</f>
        <v>Thạc sĩ</v>
      </c>
      <c r="AR36" s="22" t="s">
        <v>122</v>
      </c>
      <c r="AS36" s="22" t="s">
        <v>3684</v>
      </c>
      <c r="AT36" s="34">
        <v>41828</v>
      </c>
      <c r="AU36" s="62" t="s">
        <v>2330</v>
      </c>
      <c r="AV36" s="22" t="s">
        <v>85</v>
      </c>
      <c r="AW36" s="22" t="s">
        <v>2013</v>
      </c>
      <c r="AX36" s="16"/>
      <c r="AY36" s="16"/>
      <c r="AZ36" s="16"/>
      <c r="BA36" s="16"/>
      <c r="BB36" s="22" t="s">
        <v>763</v>
      </c>
      <c r="BC36" s="36"/>
      <c r="BD36" s="30" t="s">
        <v>145</v>
      </c>
      <c r="BE36" s="186"/>
    </row>
    <row r="37" spans="1:57" ht="21" customHeight="1">
      <c r="A37" s="16">
        <f t="shared" si="3"/>
        <v>35</v>
      </c>
      <c r="B37" s="16">
        <v>5</v>
      </c>
      <c r="C37" s="39" t="s">
        <v>3685</v>
      </c>
      <c r="D37" s="16">
        <v>19</v>
      </c>
      <c r="E37" s="16">
        <v>9</v>
      </c>
      <c r="F37" s="16">
        <v>1979</v>
      </c>
      <c r="G37" s="16">
        <f>'[1]DS NHAN SU'!$G$2-F37</f>
        <v>39</v>
      </c>
      <c r="H37" s="22">
        <v>1</v>
      </c>
      <c r="I37" s="40" t="s">
        <v>3686</v>
      </c>
      <c r="J37" s="40" t="s">
        <v>3687</v>
      </c>
      <c r="K37" s="16">
        <v>4</v>
      </c>
      <c r="L37" s="16">
        <v>1</v>
      </c>
      <c r="M37" s="16">
        <v>2016</v>
      </c>
      <c r="N37" s="22" t="s">
        <v>762</v>
      </c>
      <c r="O37" s="22" t="s">
        <v>3688</v>
      </c>
      <c r="P37" s="22" t="str">
        <f>N37</f>
        <v>Quảng Trị</v>
      </c>
      <c r="Q37" s="22" t="s">
        <v>1573</v>
      </c>
      <c r="R37" s="22" t="s">
        <v>1574</v>
      </c>
      <c r="S37" s="22" t="s">
        <v>3689</v>
      </c>
      <c r="T37" s="22" t="s">
        <v>152</v>
      </c>
      <c r="U37" s="16"/>
      <c r="V37" s="29">
        <v>43377</v>
      </c>
      <c r="W37" s="22" t="s">
        <v>344</v>
      </c>
      <c r="X37" s="29">
        <v>43377</v>
      </c>
      <c r="Y37" s="36"/>
      <c r="Z37" s="16"/>
      <c r="AA37" s="22"/>
      <c r="AB37" s="30"/>
      <c r="AC37" s="57"/>
      <c r="AD37" s="57"/>
      <c r="AE37" s="57"/>
      <c r="AF37" s="30"/>
      <c r="AG37" s="57"/>
      <c r="AH37" s="30" t="s">
        <v>523</v>
      </c>
      <c r="AI37" s="30">
        <v>2014</v>
      </c>
      <c r="AJ37" s="22" t="s">
        <v>262</v>
      </c>
      <c r="AK37" s="30" t="s">
        <v>3690</v>
      </c>
      <c r="AL37" s="30"/>
      <c r="AM37" s="30"/>
      <c r="AN37" s="30"/>
      <c r="AO37" s="30"/>
      <c r="AP37" s="22" t="str">
        <f t="shared" si="6"/>
        <v xml:space="preserve">Bác sĩ chuyên khoa cấp I - Ngoại khoa </v>
      </c>
      <c r="AQ37" s="22" t="str">
        <f t="shared" si="7"/>
        <v>CKI</v>
      </c>
      <c r="AR37" s="30" t="s">
        <v>158</v>
      </c>
      <c r="AS37" s="30" t="s">
        <v>3691</v>
      </c>
      <c r="AT37" s="57">
        <v>41639</v>
      </c>
      <c r="AU37" s="30" t="s">
        <v>725</v>
      </c>
      <c r="AV37" s="30" t="s">
        <v>160</v>
      </c>
      <c r="AW37" s="30" t="s">
        <v>3692</v>
      </c>
      <c r="AX37" s="30"/>
      <c r="AY37" s="30"/>
      <c r="AZ37" s="30"/>
      <c r="BA37" s="30"/>
      <c r="BB37" s="30"/>
      <c r="BC37" s="58"/>
      <c r="BD37" s="30"/>
      <c r="BE37" s="186"/>
    </row>
    <row r="38" spans="1:57" ht="20.25" customHeight="1">
      <c r="A38" s="16">
        <f t="shared" si="3"/>
        <v>36</v>
      </c>
      <c r="B38" s="16">
        <v>6</v>
      </c>
      <c r="C38" s="39" t="s">
        <v>3693</v>
      </c>
      <c r="D38" s="16">
        <v>24</v>
      </c>
      <c r="E38" s="16">
        <v>11</v>
      </c>
      <c r="F38" s="16">
        <v>1988</v>
      </c>
      <c r="G38" s="16">
        <f t="shared" si="5"/>
        <v>30</v>
      </c>
      <c r="H38" s="22">
        <v>1</v>
      </c>
      <c r="I38" s="40" t="s">
        <v>3694</v>
      </c>
      <c r="J38" s="40" t="s">
        <v>3695</v>
      </c>
      <c r="K38" s="16">
        <v>15</v>
      </c>
      <c r="L38" s="16">
        <v>1</v>
      </c>
      <c r="M38" s="16">
        <v>2013</v>
      </c>
      <c r="N38" s="22" t="s">
        <v>1406</v>
      </c>
      <c r="O38" s="22" t="s">
        <v>3696</v>
      </c>
      <c r="P38" s="22" t="s">
        <v>268</v>
      </c>
      <c r="Q38" s="22" t="s">
        <v>1483</v>
      </c>
      <c r="R38" s="22" t="s">
        <v>279</v>
      </c>
      <c r="S38" s="22" t="s">
        <v>3628</v>
      </c>
      <c r="T38" s="16" t="s">
        <v>131</v>
      </c>
      <c r="U38" s="16">
        <v>210</v>
      </c>
      <c r="V38" s="29">
        <v>43223</v>
      </c>
      <c r="W38" s="16" t="s">
        <v>238</v>
      </c>
      <c r="X38" s="29">
        <v>43223</v>
      </c>
      <c r="Y38" s="29">
        <v>43344</v>
      </c>
      <c r="Z38" s="29">
        <v>43708</v>
      </c>
      <c r="AA38" s="29"/>
      <c r="AB38" s="16"/>
      <c r="AC38" s="29"/>
      <c r="AD38" s="16"/>
      <c r="AE38" s="29"/>
      <c r="AF38" s="16"/>
      <c r="AG38" s="14"/>
      <c r="AH38" s="16" t="s">
        <v>135</v>
      </c>
      <c r="AI38" s="16">
        <v>2016</v>
      </c>
      <c r="AJ38" s="16" t="s">
        <v>251</v>
      </c>
      <c r="AK38" s="16" t="s">
        <v>3697</v>
      </c>
      <c r="AL38" s="16" t="s">
        <v>138</v>
      </c>
      <c r="AM38" s="16" t="s">
        <v>104</v>
      </c>
      <c r="AN38" s="16"/>
      <c r="AO38" s="16"/>
      <c r="AP38" s="33" t="str">
        <f t="shared" si="6"/>
        <v>Cử nhân điều dưỡng</v>
      </c>
      <c r="AQ38" s="33" t="str">
        <f t="shared" si="7"/>
        <v>ĐH</v>
      </c>
      <c r="AR38" s="16" t="s">
        <v>3416</v>
      </c>
      <c r="AS38" s="16" t="s">
        <v>3698</v>
      </c>
      <c r="AT38" s="29">
        <v>41184</v>
      </c>
      <c r="AU38" s="16" t="s">
        <v>1851</v>
      </c>
      <c r="AV38" s="16" t="s">
        <v>85</v>
      </c>
      <c r="AW38" s="16" t="s">
        <v>3699</v>
      </c>
      <c r="AX38" s="16"/>
      <c r="AY38" s="16"/>
      <c r="AZ38" s="16"/>
      <c r="BA38" s="16"/>
      <c r="BB38" s="16"/>
      <c r="BC38" s="16"/>
      <c r="BD38" s="33" t="s">
        <v>3445</v>
      </c>
      <c r="BE38" s="33"/>
    </row>
    <row r="39" spans="1:57" ht="23.25" customHeight="1">
      <c r="A39" s="16">
        <f t="shared" si="3"/>
        <v>37</v>
      </c>
      <c r="B39" s="16">
        <v>1</v>
      </c>
      <c r="C39" s="193" t="s">
        <v>3700</v>
      </c>
      <c r="D39" s="16">
        <v>7</v>
      </c>
      <c r="E39" s="16">
        <v>1</v>
      </c>
      <c r="F39" s="16">
        <v>1983</v>
      </c>
      <c r="G39" s="16">
        <f t="shared" si="5"/>
        <v>35</v>
      </c>
      <c r="H39" s="16">
        <v>1</v>
      </c>
      <c r="I39" s="16" t="s">
        <v>3701</v>
      </c>
      <c r="J39" s="32" t="s">
        <v>3702</v>
      </c>
      <c r="K39" s="16">
        <v>18</v>
      </c>
      <c r="L39" s="16">
        <v>9</v>
      </c>
      <c r="M39" s="16">
        <v>2001</v>
      </c>
      <c r="N39" s="16" t="s">
        <v>889</v>
      </c>
      <c r="O39" s="16" t="s">
        <v>3703</v>
      </c>
      <c r="P39" s="16" t="s">
        <v>889</v>
      </c>
      <c r="Q39" s="16" t="s">
        <v>1769</v>
      </c>
      <c r="R39" s="33" t="s">
        <v>1770</v>
      </c>
      <c r="S39" s="16" t="s">
        <v>556</v>
      </c>
      <c r="T39" s="22" t="s">
        <v>152</v>
      </c>
      <c r="U39" s="16">
        <v>173</v>
      </c>
      <c r="V39" s="29" t="s">
        <v>2159</v>
      </c>
      <c r="W39" s="16" t="s">
        <v>238</v>
      </c>
      <c r="X39" s="29" t="s">
        <v>281</v>
      </c>
      <c r="Y39" s="29">
        <v>43344</v>
      </c>
      <c r="Z39" s="29">
        <v>43708</v>
      </c>
      <c r="AA39" s="29"/>
      <c r="AB39" s="29"/>
      <c r="AC39" s="29"/>
      <c r="AD39" s="29"/>
      <c r="AE39" s="29"/>
      <c r="AF39" s="32"/>
      <c r="AG39" s="29"/>
      <c r="AH39" s="22" t="s">
        <v>171</v>
      </c>
      <c r="AI39" s="22">
        <v>2014</v>
      </c>
      <c r="AJ39" s="22" t="s">
        <v>1858</v>
      </c>
      <c r="AK39" s="33" t="s">
        <v>3704</v>
      </c>
      <c r="AL39" s="33"/>
      <c r="AM39" s="33"/>
      <c r="AN39" s="22" t="s">
        <v>923</v>
      </c>
      <c r="AO39" s="22" t="s">
        <v>547</v>
      </c>
      <c r="AP39" s="22" t="str">
        <f t="shared" si="6"/>
        <v>Bác sĩ chuyên khoa cấp I - Ngoại thần kinh</v>
      </c>
      <c r="AQ39" s="22" t="str">
        <f t="shared" si="7"/>
        <v>CKI</v>
      </c>
      <c r="AR39" s="22" t="s">
        <v>158</v>
      </c>
      <c r="AS39" s="22" t="s">
        <v>3705</v>
      </c>
      <c r="AT39" s="29" t="s">
        <v>3706</v>
      </c>
      <c r="AU39" s="22" t="s">
        <v>3707</v>
      </c>
      <c r="AV39" s="22" t="s">
        <v>1402</v>
      </c>
      <c r="AW39" s="22" t="s">
        <v>1794</v>
      </c>
      <c r="AX39" s="16"/>
      <c r="AY39" s="16"/>
      <c r="AZ39" s="16"/>
      <c r="BA39" s="16"/>
      <c r="BB39" s="22"/>
      <c r="BC39" s="16" t="s">
        <v>3708</v>
      </c>
      <c r="BD39" s="33" t="s">
        <v>3445</v>
      </c>
      <c r="BE39" s="33" t="s">
        <v>3446</v>
      </c>
    </row>
    <row r="40" spans="1:57" ht="20.25" customHeight="1">
      <c r="A40" s="16">
        <f t="shared" si="3"/>
        <v>38</v>
      </c>
      <c r="B40" s="16">
        <v>1</v>
      </c>
      <c r="C40" s="39" t="s">
        <v>3709</v>
      </c>
      <c r="D40" s="16">
        <v>13</v>
      </c>
      <c r="E40" s="16">
        <v>2</v>
      </c>
      <c r="F40" s="16">
        <v>1984</v>
      </c>
      <c r="G40" s="16">
        <f t="shared" ref="G40:G47" si="8">$G$1-F40</f>
        <v>34</v>
      </c>
      <c r="H40" s="22">
        <v>1</v>
      </c>
      <c r="I40" s="40" t="s">
        <v>3710</v>
      </c>
      <c r="J40" s="40" t="s">
        <v>3711</v>
      </c>
      <c r="K40" s="16">
        <v>30</v>
      </c>
      <c r="L40" s="16">
        <v>1</v>
      </c>
      <c r="M40" s="16">
        <v>2013</v>
      </c>
      <c r="N40" s="22" t="s">
        <v>268</v>
      </c>
      <c r="O40" s="22" t="s">
        <v>3712</v>
      </c>
      <c r="P40" s="22" t="s">
        <v>268</v>
      </c>
      <c r="Q40" s="22" t="s">
        <v>1932</v>
      </c>
      <c r="R40" s="22" t="s">
        <v>3713</v>
      </c>
      <c r="S40" s="22" t="s">
        <v>151</v>
      </c>
      <c r="T40" s="22" t="s">
        <v>152</v>
      </c>
      <c r="U40" s="16">
        <v>174</v>
      </c>
      <c r="V40" s="29">
        <v>43160</v>
      </c>
      <c r="W40" s="22" t="s">
        <v>238</v>
      </c>
      <c r="X40" s="29">
        <v>43160</v>
      </c>
      <c r="Y40" s="45">
        <v>43344</v>
      </c>
      <c r="Z40" s="45">
        <v>43708</v>
      </c>
      <c r="AA40" s="45"/>
      <c r="AB40" s="33"/>
      <c r="AC40" s="45"/>
      <c r="AD40" s="33"/>
      <c r="AE40" s="45"/>
      <c r="AF40" s="33"/>
      <c r="AG40" s="33"/>
      <c r="AH40" s="33" t="s">
        <v>101</v>
      </c>
      <c r="AI40" s="33"/>
      <c r="AJ40" s="33"/>
      <c r="AK40" s="33" t="s">
        <v>3714</v>
      </c>
      <c r="AL40" s="33" t="s">
        <v>104</v>
      </c>
      <c r="AM40" s="33" t="s">
        <v>138</v>
      </c>
      <c r="AN40" s="33"/>
      <c r="AO40" s="33"/>
      <c r="AP40" s="33" t="str">
        <f t="shared" si="6"/>
        <v>Bác sĩ chuyên khoa I - Ngoại tiết niệu</v>
      </c>
      <c r="AQ40" s="33" t="str">
        <f t="shared" si="7"/>
        <v>CKI</v>
      </c>
      <c r="AR40" s="33" t="s">
        <v>158</v>
      </c>
      <c r="AS40" s="33" t="s">
        <v>3715</v>
      </c>
      <c r="AT40" s="45">
        <v>41442</v>
      </c>
      <c r="AU40" s="33" t="s">
        <v>274</v>
      </c>
      <c r="AV40" s="33" t="s">
        <v>85</v>
      </c>
      <c r="AW40" s="33" t="s">
        <v>1534</v>
      </c>
      <c r="AX40" s="33"/>
      <c r="AY40" s="33"/>
      <c r="AZ40" s="33"/>
      <c r="BA40" s="33"/>
      <c r="BB40" s="33"/>
      <c r="BC40" s="33"/>
      <c r="BD40" s="33" t="s">
        <v>3445</v>
      </c>
      <c r="BE40" s="33" t="s">
        <v>3446</v>
      </c>
    </row>
    <row r="41" spans="1:57" s="38" customFormat="1" ht="20.25" customHeight="1">
      <c r="A41" s="16">
        <f t="shared" si="3"/>
        <v>39</v>
      </c>
      <c r="B41" s="16"/>
      <c r="C41" s="31" t="s">
        <v>3716</v>
      </c>
      <c r="D41" s="16">
        <v>1</v>
      </c>
      <c r="E41" s="16">
        <v>2</v>
      </c>
      <c r="F41" s="16">
        <v>1971</v>
      </c>
      <c r="G41" s="16">
        <f>'[1]DS NHAN SU'!$G$2-F41</f>
        <v>47</v>
      </c>
      <c r="H41" s="16">
        <v>1</v>
      </c>
      <c r="I41" s="32" t="s">
        <v>3717</v>
      </c>
      <c r="J41" s="32" t="s">
        <v>3718</v>
      </c>
      <c r="K41" s="16">
        <v>5</v>
      </c>
      <c r="L41" s="16">
        <v>9</v>
      </c>
      <c r="M41" s="16">
        <v>1998</v>
      </c>
      <c r="N41" s="16" t="s">
        <v>299</v>
      </c>
      <c r="O41" s="16" t="s">
        <v>3719</v>
      </c>
      <c r="P41" s="16" t="s">
        <v>299</v>
      </c>
      <c r="Q41" s="16" t="s">
        <v>1932</v>
      </c>
      <c r="R41" s="33" t="s">
        <v>1933</v>
      </c>
      <c r="S41" s="16" t="s">
        <v>151</v>
      </c>
      <c r="T41" s="16" t="s">
        <v>97</v>
      </c>
      <c r="U41" s="16">
        <v>5</v>
      </c>
      <c r="V41" s="29">
        <v>42065</v>
      </c>
      <c r="W41" s="16" t="s">
        <v>3601</v>
      </c>
      <c r="X41" s="29">
        <v>42065</v>
      </c>
      <c r="Y41" s="29">
        <v>43405</v>
      </c>
      <c r="Z41" s="29" t="s">
        <v>77</v>
      </c>
      <c r="AA41" s="29"/>
      <c r="AB41" s="29"/>
      <c r="AC41" s="29"/>
      <c r="AD41" s="29"/>
      <c r="AE41" s="29"/>
      <c r="AF41" s="32"/>
      <c r="AG41" s="29"/>
      <c r="AH41" s="22" t="s">
        <v>101</v>
      </c>
      <c r="AI41" s="22">
        <v>2013</v>
      </c>
      <c r="AJ41" s="22" t="s">
        <v>1773</v>
      </c>
      <c r="AK41" s="33" t="s">
        <v>3720</v>
      </c>
      <c r="AL41" s="33" t="s">
        <v>104</v>
      </c>
      <c r="AM41" s="33"/>
      <c r="AN41" s="22" t="s">
        <v>3721</v>
      </c>
      <c r="AO41" s="22" t="s">
        <v>3722</v>
      </c>
      <c r="AP41" s="22" t="str">
        <f t="shared" si="6"/>
        <v>Bác sĩ chuyên khoa cấp II - Ngoại tiết niệu</v>
      </c>
      <c r="AQ41" s="22" t="str">
        <f t="shared" si="7"/>
        <v>CKII</v>
      </c>
      <c r="AR41" s="22" t="s">
        <v>107</v>
      </c>
      <c r="AS41" s="35" t="s">
        <v>3723</v>
      </c>
      <c r="AT41" s="29" t="s">
        <v>3724</v>
      </c>
      <c r="AU41" s="22" t="s">
        <v>3725</v>
      </c>
      <c r="AV41" s="22" t="s">
        <v>1172</v>
      </c>
      <c r="AW41" s="22" t="s">
        <v>1941</v>
      </c>
      <c r="AX41" s="16"/>
      <c r="AY41" s="16"/>
      <c r="AZ41" s="16"/>
      <c r="BA41" s="16"/>
      <c r="BB41" s="22" t="s">
        <v>763</v>
      </c>
      <c r="BC41" s="16"/>
      <c r="BD41" s="33" t="s">
        <v>145</v>
      </c>
      <c r="BE41" s="64"/>
    </row>
    <row r="42" spans="1:57" ht="24" customHeight="1">
      <c r="A42" s="16">
        <f t="shared" si="3"/>
        <v>40</v>
      </c>
      <c r="B42" s="16">
        <v>2</v>
      </c>
      <c r="C42" s="31" t="s">
        <v>3726</v>
      </c>
      <c r="D42" s="16">
        <v>25</v>
      </c>
      <c r="E42" s="16">
        <v>12</v>
      </c>
      <c r="F42" s="16">
        <v>1986</v>
      </c>
      <c r="G42" s="16">
        <f t="shared" si="8"/>
        <v>32</v>
      </c>
      <c r="H42" s="16">
        <v>1</v>
      </c>
      <c r="I42" s="32" t="s">
        <v>3727</v>
      </c>
      <c r="J42" s="32" t="s">
        <v>3728</v>
      </c>
      <c r="K42" s="16">
        <v>21</v>
      </c>
      <c r="L42" s="16">
        <v>12</v>
      </c>
      <c r="M42" s="16">
        <v>2009</v>
      </c>
      <c r="N42" s="16" t="s">
        <v>1014</v>
      </c>
      <c r="O42" s="16" t="s">
        <v>3729</v>
      </c>
      <c r="P42" s="16" t="s">
        <v>1014</v>
      </c>
      <c r="Q42" s="16" t="s">
        <v>1932</v>
      </c>
      <c r="R42" s="33" t="s">
        <v>291</v>
      </c>
      <c r="S42" s="16" t="s">
        <v>1757</v>
      </c>
      <c r="T42" s="16" t="s">
        <v>293</v>
      </c>
      <c r="U42" s="16">
        <v>175</v>
      </c>
      <c r="V42" s="29">
        <v>42569</v>
      </c>
      <c r="W42" s="16" t="s">
        <v>238</v>
      </c>
      <c r="X42" s="29">
        <v>42569</v>
      </c>
      <c r="Y42" s="29">
        <v>43344</v>
      </c>
      <c r="Z42" s="29">
        <v>43708</v>
      </c>
      <c r="AA42" s="29"/>
      <c r="AB42" s="29"/>
      <c r="AC42" s="29"/>
      <c r="AD42" s="29"/>
      <c r="AE42" s="29"/>
      <c r="AF42" s="32"/>
      <c r="AG42" s="29"/>
      <c r="AH42" s="22" t="s">
        <v>101</v>
      </c>
      <c r="AI42" s="22">
        <v>2017</v>
      </c>
      <c r="AJ42" s="22" t="s">
        <v>295</v>
      </c>
      <c r="AK42" s="33" t="s">
        <v>3730</v>
      </c>
      <c r="AL42" s="33"/>
      <c r="AM42" s="33"/>
      <c r="AN42" s="22"/>
      <c r="AO42" s="22"/>
      <c r="AP42" s="22" t="str">
        <f t="shared" si="6"/>
        <v>Cao đẳng điều dưỡng</v>
      </c>
      <c r="AQ42" s="22" t="str">
        <f t="shared" si="7"/>
        <v>CĐ</v>
      </c>
      <c r="AR42" s="22" t="s">
        <v>3418</v>
      </c>
      <c r="AS42" s="22" t="s">
        <v>3731</v>
      </c>
      <c r="AT42" s="29">
        <v>42849</v>
      </c>
      <c r="AU42" s="22" t="s">
        <v>84</v>
      </c>
      <c r="AV42" s="22" t="s">
        <v>85</v>
      </c>
      <c r="AW42" s="22" t="s">
        <v>2025</v>
      </c>
      <c r="AX42" s="16"/>
      <c r="AY42" s="16"/>
      <c r="AZ42" s="16"/>
      <c r="BA42" s="16"/>
      <c r="BB42" s="22"/>
      <c r="BC42" s="16" t="s">
        <v>3534</v>
      </c>
      <c r="BD42" s="33" t="s">
        <v>3445</v>
      </c>
      <c r="BE42" s="33"/>
    </row>
    <row r="43" spans="1:57" ht="24" customHeight="1">
      <c r="A43" s="16"/>
      <c r="B43" s="16"/>
      <c r="C43" s="31" t="s">
        <v>4699</v>
      </c>
      <c r="D43" s="16"/>
      <c r="E43" s="16"/>
      <c r="F43" s="16"/>
      <c r="G43" s="16"/>
      <c r="H43" s="16"/>
      <c r="I43" s="32"/>
      <c r="J43" s="32"/>
      <c r="K43" s="16"/>
      <c r="L43" s="16"/>
      <c r="M43" s="16"/>
      <c r="N43" s="16"/>
      <c r="O43" s="16"/>
      <c r="P43" s="16"/>
      <c r="Q43" s="16" t="s">
        <v>4700</v>
      </c>
      <c r="R43" s="33" t="s">
        <v>4698</v>
      </c>
      <c r="S43" s="16"/>
      <c r="T43" s="16" t="s">
        <v>152</v>
      </c>
      <c r="U43" s="16"/>
      <c r="V43" s="29"/>
      <c r="W43" s="16"/>
      <c r="X43" s="29"/>
      <c r="Y43" s="29"/>
      <c r="Z43" s="29"/>
      <c r="AA43" s="29"/>
      <c r="AB43" s="29"/>
      <c r="AC43" s="29"/>
      <c r="AD43" s="29"/>
      <c r="AE43" s="29"/>
      <c r="AF43" s="32"/>
      <c r="AG43" s="29"/>
      <c r="AH43" s="22"/>
      <c r="AI43" s="22"/>
      <c r="AJ43" s="22"/>
      <c r="AK43" s="33"/>
      <c r="AL43" s="33"/>
      <c r="AM43" s="33"/>
      <c r="AN43" s="22"/>
      <c r="AO43" s="22"/>
      <c r="AP43" s="22" t="str">
        <f t="shared" si="6"/>
        <v xml:space="preserve">BS.CK1 </v>
      </c>
      <c r="AQ43" s="22" t="str">
        <f t="shared" si="7"/>
        <v>CKI</v>
      </c>
      <c r="AR43" s="264"/>
      <c r="AS43" s="22"/>
      <c r="AT43" s="29"/>
      <c r="AU43" s="22"/>
      <c r="AV43" s="22"/>
      <c r="AW43" s="22"/>
      <c r="AX43" s="16"/>
      <c r="AY43" s="16"/>
      <c r="AZ43" s="16"/>
      <c r="BA43" s="16"/>
      <c r="BB43" s="22"/>
      <c r="BC43" s="16"/>
      <c r="BD43" s="33"/>
      <c r="BE43" s="33"/>
    </row>
    <row r="44" spans="1:57" ht="19.5" customHeight="1">
      <c r="A44" s="16">
        <f>+A42+1</f>
        <v>41</v>
      </c>
      <c r="B44" s="16">
        <v>1</v>
      </c>
      <c r="C44" s="193" t="s">
        <v>3732</v>
      </c>
      <c r="D44" s="16">
        <v>12</v>
      </c>
      <c r="E44" s="16">
        <v>1</v>
      </c>
      <c r="F44" s="16">
        <v>1984</v>
      </c>
      <c r="G44" s="16">
        <f t="shared" si="8"/>
        <v>34</v>
      </c>
      <c r="H44" s="16">
        <v>1</v>
      </c>
      <c r="I44" s="32" t="s">
        <v>3733</v>
      </c>
      <c r="J44" s="32" t="s">
        <v>3734</v>
      </c>
      <c r="K44" s="16">
        <v>11</v>
      </c>
      <c r="L44" s="16">
        <v>7</v>
      </c>
      <c r="M44" s="16">
        <v>2000</v>
      </c>
      <c r="N44" s="16" t="s">
        <v>3735</v>
      </c>
      <c r="O44" s="16" t="s">
        <v>3736</v>
      </c>
      <c r="P44" s="16" t="s">
        <v>70</v>
      </c>
      <c r="Q44" s="22" t="s">
        <v>2030</v>
      </c>
      <c r="R44" s="33" t="s">
        <v>2047</v>
      </c>
      <c r="S44" s="16" t="s">
        <v>130</v>
      </c>
      <c r="T44" s="22" t="s">
        <v>152</v>
      </c>
      <c r="U44" s="16">
        <v>176</v>
      </c>
      <c r="V44" s="29">
        <v>41984</v>
      </c>
      <c r="W44" s="16" t="s">
        <v>238</v>
      </c>
      <c r="X44" s="29">
        <v>41984</v>
      </c>
      <c r="Y44" s="29">
        <v>43344</v>
      </c>
      <c r="Z44" s="29">
        <v>43708</v>
      </c>
      <c r="AA44" s="29"/>
      <c r="AB44" s="29"/>
      <c r="AC44" s="29"/>
      <c r="AD44" s="29"/>
      <c r="AE44" s="29"/>
      <c r="AF44" s="32" t="s">
        <v>3737</v>
      </c>
      <c r="AG44" s="29"/>
      <c r="AH44" s="22" t="s">
        <v>101</v>
      </c>
      <c r="AI44" s="22">
        <v>2010</v>
      </c>
      <c r="AJ44" s="22" t="s">
        <v>3738</v>
      </c>
      <c r="AK44" s="33" t="s">
        <v>3739</v>
      </c>
      <c r="AL44" s="64"/>
      <c r="AM44" s="64"/>
      <c r="AN44" s="22">
        <v>2014</v>
      </c>
      <c r="AO44" s="22" t="s">
        <v>3740</v>
      </c>
      <c r="AP44" s="16" t="str">
        <f t="shared" si="6"/>
        <v>Bác sĩ chuyên khoa cấp I - Chấn thương chỉnh hình</v>
      </c>
      <c r="AQ44" s="16" t="str">
        <f t="shared" si="7"/>
        <v>CKI</v>
      </c>
      <c r="AR44" s="213" t="s">
        <v>158</v>
      </c>
      <c r="AS44" s="35" t="s">
        <v>3741</v>
      </c>
      <c r="AT44" s="29">
        <v>41920</v>
      </c>
      <c r="AU44" s="22" t="s">
        <v>84</v>
      </c>
      <c r="AV44" s="22" t="s">
        <v>85</v>
      </c>
      <c r="AW44" s="22" t="s">
        <v>2035</v>
      </c>
      <c r="AX44" s="64"/>
      <c r="AY44" s="64"/>
      <c r="AZ44" s="64"/>
      <c r="BA44" s="64"/>
      <c r="BB44" s="16"/>
      <c r="BC44" s="16" t="s">
        <v>3534</v>
      </c>
      <c r="BD44" s="33" t="s">
        <v>3445</v>
      </c>
      <c r="BE44" s="33" t="s">
        <v>3446</v>
      </c>
    </row>
    <row r="45" spans="1:57" ht="22.5" customHeight="1">
      <c r="A45" s="16">
        <f t="shared" si="3"/>
        <v>42</v>
      </c>
      <c r="B45" s="16">
        <v>2</v>
      </c>
      <c r="C45" s="103" t="s">
        <v>3742</v>
      </c>
      <c r="D45" s="33">
        <v>6</v>
      </c>
      <c r="E45" s="33">
        <v>9</v>
      </c>
      <c r="F45" s="33">
        <v>1987</v>
      </c>
      <c r="G45" s="16">
        <f t="shared" si="8"/>
        <v>31</v>
      </c>
      <c r="H45" s="33">
        <v>1</v>
      </c>
      <c r="I45" s="43" t="s">
        <v>3743</v>
      </c>
      <c r="J45" s="43" t="s">
        <v>3744</v>
      </c>
      <c r="K45" s="33">
        <v>27</v>
      </c>
      <c r="L45" s="33">
        <v>4</v>
      </c>
      <c r="M45" s="33">
        <v>2017</v>
      </c>
      <c r="N45" s="33" t="s">
        <v>1001</v>
      </c>
      <c r="O45" s="33" t="s">
        <v>3745</v>
      </c>
      <c r="P45" s="33" t="s">
        <v>1001</v>
      </c>
      <c r="Q45" s="33" t="s">
        <v>2102</v>
      </c>
      <c r="R45" s="33" t="s">
        <v>249</v>
      </c>
      <c r="S45" s="33" t="s">
        <v>270</v>
      </c>
      <c r="T45" s="16" t="s">
        <v>168</v>
      </c>
      <c r="U45" s="214">
        <v>342</v>
      </c>
      <c r="V45" s="29">
        <v>43321</v>
      </c>
      <c r="W45" s="53" t="s">
        <v>238</v>
      </c>
      <c r="X45" s="29">
        <v>43321</v>
      </c>
      <c r="Y45" s="104">
        <v>43374</v>
      </c>
      <c r="Z45" s="45">
        <v>43738</v>
      </c>
      <c r="AA45" s="22"/>
      <c r="AB45" s="36"/>
      <c r="AC45" s="29"/>
      <c r="AD45" s="22"/>
      <c r="AE45" s="33"/>
      <c r="AF45" s="33"/>
      <c r="AG45" s="33"/>
      <c r="AH45" s="33" t="s">
        <v>211</v>
      </c>
      <c r="AI45" s="33">
        <v>2011</v>
      </c>
      <c r="AJ45" s="33" t="s">
        <v>525</v>
      </c>
      <c r="AK45" s="33" t="s">
        <v>3746</v>
      </c>
      <c r="AL45" s="64"/>
      <c r="AM45" s="64"/>
      <c r="AN45" s="64"/>
      <c r="AO45" s="64"/>
      <c r="AP45" s="53" t="str">
        <f t="shared" si="6"/>
        <v>Bác sĩ y đa khoa</v>
      </c>
      <c r="AQ45" s="33" t="str">
        <f t="shared" si="7"/>
        <v>BS.ĐH</v>
      </c>
      <c r="AR45" s="33" t="s">
        <v>141</v>
      </c>
      <c r="AS45" s="33" t="s">
        <v>3747</v>
      </c>
      <c r="AT45" s="45" t="s">
        <v>3748</v>
      </c>
      <c r="AU45" s="33" t="s">
        <v>3749</v>
      </c>
      <c r="AV45" s="16" t="s">
        <v>469</v>
      </c>
      <c r="AW45" s="33" t="s">
        <v>3750</v>
      </c>
      <c r="AX45" s="64"/>
      <c r="AY45" s="64"/>
      <c r="AZ45" s="64"/>
      <c r="BA45" s="64"/>
      <c r="BB45" s="33"/>
      <c r="BC45" s="33"/>
      <c r="BD45" s="33" t="s">
        <v>3445</v>
      </c>
      <c r="BE45" s="33" t="s">
        <v>3446</v>
      </c>
    </row>
    <row r="46" spans="1:57" ht="22.5" customHeight="1">
      <c r="A46" s="16">
        <f t="shared" si="3"/>
        <v>43</v>
      </c>
      <c r="B46" s="16">
        <v>3</v>
      </c>
      <c r="C46" s="39" t="s">
        <v>3751</v>
      </c>
      <c r="D46" s="16">
        <v>13</v>
      </c>
      <c r="E46" s="16">
        <v>6</v>
      </c>
      <c r="F46" s="16">
        <v>1974</v>
      </c>
      <c r="G46" s="16">
        <f t="shared" si="8"/>
        <v>44</v>
      </c>
      <c r="H46" s="22">
        <v>1</v>
      </c>
      <c r="I46" s="40" t="s">
        <v>3752</v>
      </c>
      <c r="J46" s="40" t="s">
        <v>3753</v>
      </c>
      <c r="K46" s="16">
        <v>16</v>
      </c>
      <c r="L46" s="16">
        <v>5</v>
      </c>
      <c r="M46" s="16">
        <v>2005</v>
      </c>
      <c r="N46" s="22" t="s">
        <v>268</v>
      </c>
      <c r="O46" s="22" t="s">
        <v>3754</v>
      </c>
      <c r="P46" s="16" t="str">
        <f>N46</f>
        <v xml:space="preserve">Vĩnh Long </v>
      </c>
      <c r="Q46" s="22" t="s">
        <v>2030</v>
      </c>
      <c r="R46" s="22" t="s">
        <v>1667</v>
      </c>
      <c r="S46" s="22" t="s">
        <v>270</v>
      </c>
      <c r="T46" s="16" t="s">
        <v>152</v>
      </c>
      <c r="U46" s="214"/>
      <c r="V46" s="29">
        <v>43374</v>
      </c>
      <c r="W46" s="53" t="s">
        <v>344</v>
      </c>
      <c r="X46" s="29">
        <v>43374</v>
      </c>
      <c r="Y46" s="104">
        <v>43434</v>
      </c>
      <c r="Z46" s="45"/>
      <c r="AA46" s="22"/>
      <c r="AB46" s="36"/>
      <c r="AC46" s="29"/>
      <c r="AD46" s="22"/>
      <c r="AE46" s="33"/>
      <c r="AF46" s="33"/>
      <c r="AG46" s="33"/>
      <c r="AH46" s="33" t="s">
        <v>101</v>
      </c>
      <c r="AI46" s="33">
        <v>2017</v>
      </c>
      <c r="AJ46" s="33" t="s">
        <v>251</v>
      </c>
      <c r="AK46" s="33" t="s">
        <v>3755</v>
      </c>
      <c r="AL46" s="64"/>
      <c r="AM46" s="64"/>
      <c r="AN46" s="64"/>
      <c r="AO46" s="64"/>
      <c r="AP46" s="53" t="str">
        <f t="shared" si="6"/>
        <v>Bác sĩ chuyên khoa cấp I - Ngoại khoa</v>
      </c>
      <c r="AQ46" s="33" t="str">
        <f t="shared" si="7"/>
        <v>CKI</v>
      </c>
      <c r="AR46" s="33" t="s">
        <v>158</v>
      </c>
      <c r="AS46" s="33" t="s">
        <v>3756</v>
      </c>
      <c r="AT46" s="45">
        <v>42825</v>
      </c>
      <c r="AU46" s="33" t="s">
        <v>1478</v>
      </c>
      <c r="AV46" s="16" t="s">
        <v>160</v>
      </c>
      <c r="AW46" s="33" t="s">
        <v>3757</v>
      </c>
      <c r="AX46" s="64"/>
      <c r="AY46" s="64"/>
      <c r="AZ46" s="64"/>
      <c r="BA46" s="64"/>
      <c r="BB46" s="33"/>
      <c r="BC46" s="33"/>
      <c r="BD46" s="33"/>
      <c r="BE46" s="33" t="s">
        <v>3517</v>
      </c>
    </row>
    <row r="47" spans="1:57" ht="24" customHeight="1">
      <c r="A47" s="16">
        <f t="shared" si="3"/>
        <v>44</v>
      </c>
      <c r="B47" s="16">
        <v>1</v>
      </c>
      <c r="C47" s="39" t="s">
        <v>3758</v>
      </c>
      <c r="D47" s="16">
        <v>7</v>
      </c>
      <c r="E47" s="16">
        <v>10</v>
      </c>
      <c r="F47" s="16">
        <v>1985</v>
      </c>
      <c r="G47" s="16">
        <f t="shared" si="8"/>
        <v>33</v>
      </c>
      <c r="H47" s="22">
        <v>1</v>
      </c>
      <c r="I47" s="43" t="s">
        <v>3759</v>
      </c>
      <c r="J47" s="43" t="s">
        <v>3760</v>
      </c>
      <c r="K47" s="33">
        <v>23</v>
      </c>
      <c r="L47" s="33">
        <v>7</v>
      </c>
      <c r="M47" s="33">
        <v>2018</v>
      </c>
      <c r="N47" s="33" t="s">
        <v>333</v>
      </c>
      <c r="O47" s="33" t="s">
        <v>3761</v>
      </c>
      <c r="P47" s="33" t="s">
        <v>333</v>
      </c>
      <c r="Q47" s="33" t="s">
        <v>1157</v>
      </c>
      <c r="R47" s="33" t="s">
        <v>209</v>
      </c>
      <c r="S47" s="33" t="s">
        <v>151</v>
      </c>
      <c r="T47" s="22" t="s">
        <v>168</v>
      </c>
      <c r="U47" s="16"/>
      <c r="V47" s="29">
        <v>43360</v>
      </c>
      <c r="W47" s="16" t="s">
        <v>182</v>
      </c>
      <c r="X47" s="29"/>
      <c r="Y47" s="29"/>
      <c r="Z47" s="29">
        <v>43677</v>
      </c>
      <c r="AA47" s="68"/>
      <c r="AB47" s="16"/>
      <c r="AC47" s="29"/>
      <c r="AD47" s="16"/>
      <c r="AE47" s="29"/>
      <c r="AF47" s="16"/>
      <c r="AG47" s="14"/>
      <c r="AH47" s="16" t="s">
        <v>101</v>
      </c>
      <c r="AI47" s="16">
        <v>2009</v>
      </c>
      <c r="AJ47" s="16" t="s">
        <v>271</v>
      </c>
      <c r="AK47" s="16" t="s">
        <v>3762</v>
      </c>
      <c r="AL47" s="16"/>
      <c r="AM47" s="16"/>
      <c r="AN47" s="16"/>
      <c r="AO47" s="16"/>
      <c r="AP47" s="33" t="str">
        <f t="shared" si="6"/>
        <v>Bác sĩ Y đa khoa</v>
      </c>
      <c r="AQ47" s="16" t="str">
        <f t="shared" si="7"/>
        <v>BS.ĐH</v>
      </c>
      <c r="AR47" s="16" t="s">
        <v>141</v>
      </c>
      <c r="AS47" s="16" t="s">
        <v>3763</v>
      </c>
      <c r="AT47" s="29">
        <v>41309</v>
      </c>
      <c r="AU47" s="16" t="s">
        <v>1851</v>
      </c>
      <c r="AV47" s="16" t="s">
        <v>160</v>
      </c>
      <c r="AW47" s="16" t="s">
        <v>3764</v>
      </c>
      <c r="AX47" s="16"/>
      <c r="AY47" s="16"/>
      <c r="AZ47" s="16"/>
      <c r="BA47" s="16"/>
      <c r="BB47" s="16"/>
      <c r="BC47" s="16"/>
      <c r="BD47" s="33" t="s">
        <v>3445</v>
      </c>
      <c r="BE47" s="33"/>
    </row>
    <row r="48" spans="1:57" ht="23.25" customHeight="1">
      <c r="A48" s="16">
        <f t="shared" si="3"/>
        <v>45</v>
      </c>
      <c r="B48" s="33">
        <v>1</v>
      </c>
      <c r="C48" s="195" t="s">
        <v>3765</v>
      </c>
      <c r="D48" s="33">
        <v>20</v>
      </c>
      <c r="E48" s="33">
        <v>9</v>
      </c>
      <c r="F48" s="33">
        <v>1972</v>
      </c>
      <c r="G48" s="16">
        <v>180</v>
      </c>
      <c r="H48" s="33">
        <v>1</v>
      </c>
      <c r="I48" s="43" t="s">
        <v>3766</v>
      </c>
      <c r="J48" s="43" t="s">
        <v>3767</v>
      </c>
      <c r="K48" s="33">
        <v>5</v>
      </c>
      <c r="L48" s="33">
        <v>10</v>
      </c>
      <c r="M48" s="33">
        <v>2010</v>
      </c>
      <c r="N48" s="33" t="s">
        <v>1406</v>
      </c>
      <c r="O48" s="33" t="s">
        <v>3768</v>
      </c>
      <c r="P48" s="33" t="s">
        <v>1406</v>
      </c>
      <c r="Q48" s="33" t="s">
        <v>1744</v>
      </c>
      <c r="R48" s="33" t="s">
        <v>3769</v>
      </c>
      <c r="S48" s="33" t="s">
        <v>130</v>
      </c>
      <c r="T48" s="33" t="s">
        <v>107</v>
      </c>
      <c r="U48" s="80">
        <v>180</v>
      </c>
      <c r="V48" s="45">
        <v>43253</v>
      </c>
      <c r="W48" s="33" t="s">
        <v>238</v>
      </c>
      <c r="X48" s="45">
        <v>43253</v>
      </c>
      <c r="Y48" s="45">
        <v>43344</v>
      </c>
      <c r="Z48" s="29">
        <v>43708</v>
      </c>
      <c r="AA48" s="33"/>
      <c r="AB48" s="33"/>
      <c r="AC48" s="45"/>
      <c r="AD48" s="33"/>
      <c r="AE48" s="45"/>
      <c r="AF48" s="33"/>
      <c r="AG48" s="33"/>
      <c r="AH48" s="33" t="s">
        <v>101</v>
      </c>
      <c r="AI48" s="33">
        <v>2016</v>
      </c>
      <c r="AJ48" s="33" t="s">
        <v>525</v>
      </c>
      <c r="AK48" s="33" t="s">
        <v>3770</v>
      </c>
      <c r="AL48" s="33" t="s">
        <v>104</v>
      </c>
      <c r="AM48" s="33"/>
      <c r="AN48" s="33" t="s">
        <v>3771</v>
      </c>
      <c r="AO48" s="33" t="s">
        <v>3772</v>
      </c>
      <c r="AP48" s="33" t="str">
        <f t="shared" si="6"/>
        <v>Bác sĩ chuyên khoa cấp II - Ngoại, Lồng ngực</v>
      </c>
      <c r="AQ48" s="33" t="str">
        <f t="shared" si="7"/>
        <v>BS.CKII</v>
      </c>
      <c r="AR48" s="33" t="s">
        <v>107</v>
      </c>
      <c r="AS48" s="33" t="s">
        <v>3773</v>
      </c>
      <c r="AT48" s="45" t="s">
        <v>3774</v>
      </c>
      <c r="AU48" s="33" t="s">
        <v>3775</v>
      </c>
      <c r="AV48" s="33" t="s">
        <v>1172</v>
      </c>
      <c r="AW48" s="33" t="s">
        <v>3776</v>
      </c>
      <c r="AX48" s="33"/>
      <c r="AY48" s="33"/>
      <c r="AZ48" s="33"/>
      <c r="BA48" s="33"/>
      <c r="BB48" s="33"/>
      <c r="BC48" s="33"/>
      <c r="BD48" s="33" t="s">
        <v>3445</v>
      </c>
      <c r="BE48" s="33" t="s">
        <v>3446</v>
      </c>
    </row>
    <row r="49" spans="1:57" ht="23.25" customHeight="1">
      <c r="A49" s="16">
        <f t="shared" si="3"/>
        <v>46</v>
      </c>
      <c r="B49" s="33">
        <v>2</v>
      </c>
      <c r="C49" s="266" t="s">
        <v>3777</v>
      </c>
      <c r="D49" s="33">
        <v>2</v>
      </c>
      <c r="E49" s="33">
        <v>11</v>
      </c>
      <c r="F49" s="33">
        <v>1991</v>
      </c>
      <c r="G49" s="16">
        <f t="shared" ref="G49:G69" si="9">$G$1-F49</f>
        <v>27</v>
      </c>
      <c r="H49" s="33">
        <v>1</v>
      </c>
      <c r="I49" s="43" t="s">
        <v>3778</v>
      </c>
      <c r="J49" s="43" t="s">
        <v>3779</v>
      </c>
      <c r="K49" s="33">
        <v>11</v>
      </c>
      <c r="L49" s="33">
        <v>3</v>
      </c>
      <c r="M49" s="33">
        <v>2014</v>
      </c>
      <c r="N49" s="33" t="s">
        <v>3391</v>
      </c>
      <c r="O49" s="33" t="s">
        <v>3780</v>
      </c>
      <c r="P49" s="22" t="str">
        <f>N49</f>
        <v xml:space="preserve">Hậu Giang </v>
      </c>
      <c r="Q49" s="33" t="s">
        <v>1744</v>
      </c>
      <c r="R49" s="33" t="s">
        <v>261</v>
      </c>
      <c r="S49" s="33" t="s">
        <v>151</v>
      </c>
      <c r="T49" s="33" t="s">
        <v>168</v>
      </c>
      <c r="U49" s="80">
        <v>2</v>
      </c>
      <c r="V49" s="45">
        <v>43349</v>
      </c>
      <c r="W49" s="33" t="s">
        <v>182</v>
      </c>
      <c r="X49" s="45">
        <v>43349</v>
      </c>
      <c r="Y49" s="45"/>
      <c r="Z49" s="29">
        <v>43677</v>
      </c>
      <c r="AA49" s="33"/>
      <c r="AB49" s="33"/>
      <c r="AC49" s="45"/>
      <c r="AD49" s="33"/>
      <c r="AE49" s="45"/>
      <c r="AF49" s="33"/>
      <c r="AG49" s="33"/>
      <c r="AH49" s="33" t="s">
        <v>101</v>
      </c>
      <c r="AI49" s="33">
        <v>2015</v>
      </c>
      <c r="AJ49" s="33" t="s">
        <v>251</v>
      </c>
      <c r="AK49" s="33" t="s">
        <v>3781</v>
      </c>
      <c r="AL49" s="33"/>
      <c r="AM49" s="33"/>
      <c r="AN49" s="33"/>
      <c r="AO49" s="33"/>
      <c r="AP49" s="33" t="str">
        <f t="shared" si="6"/>
        <v xml:space="preserve">Bác sĩ Y đa khoa </v>
      </c>
      <c r="AQ49" s="33" t="str">
        <f t="shared" si="7"/>
        <v>BS.ĐH</v>
      </c>
      <c r="AR49" s="33" t="s">
        <v>141</v>
      </c>
      <c r="AS49" s="33" t="s">
        <v>3782</v>
      </c>
      <c r="AT49" s="45">
        <v>43066</v>
      </c>
      <c r="AU49" s="33" t="s">
        <v>786</v>
      </c>
      <c r="AV49" s="33" t="s">
        <v>160</v>
      </c>
      <c r="AW49" s="33" t="s">
        <v>1534</v>
      </c>
      <c r="AX49" s="33"/>
      <c r="AY49" s="33"/>
      <c r="AZ49" s="33"/>
      <c r="BA49" s="33"/>
      <c r="BB49" s="33"/>
      <c r="BC49" s="33"/>
      <c r="BD49" s="33" t="s">
        <v>3445</v>
      </c>
      <c r="BE49" s="33"/>
    </row>
    <row r="50" spans="1:57" ht="23.25" customHeight="1">
      <c r="A50" s="16">
        <f t="shared" si="3"/>
        <v>47</v>
      </c>
      <c r="B50" s="33">
        <v>3</v>
      </c>
      <c r="C50" s="39" t="s">
        <v>3783</v>
      </c>
      <c r="D50" s="16"/>
      <c r="E50" s="16"/>
      <c r="F50" s="16">
        <v>1991</v>
      </c>
      <c r="G50" s="16">
        <f t="shared" si="9"/>
        <v>27</v>
      </c>
      <c r="H50" s="22">
        <v>1</v>
      </c>
      <c r="I50" s="40" t="s">
        <v>3784</v>
      </c>
      <c r="J50" s="40" t="s">
        <v>3785</v>
      </c>
      <c r="K50" s="16">
        <v>24</v>
      </c>
      <c r="L50" s="16">
        <v>6</v>
      </c>
      <c r="M50" s="16">
        <v>2008</v>
      </c>
      <c r="N50" s="22" t="s">
        <v>339</v>
      </c>
      <c r="O50" s="22" t="s">
        <v>3786</v>
      </c>
      <c r="P50" s="16" t="str">
        <f>N50</f>
        <v xml:space="preserve">Trà Vinh </v>
      </c>
      <c r="Q50" s="22" t="s">
        <v>1744</v>
      </c>
      <c r="R50" s="22" t="s">
        <v>261</v>
      </c>
      <c r="S50" s="22" t="s">
        <v>270</v>
      </c>
      <c r="T50" s="33" t="s">
        <v>168</v>
      </c>
      <c r="U50" s="80"/>
      <c r="V50" s="45">
        <v>43364</v>
      </c>
      <c r="W50" s="33" t="s">
        <v>344</v>
      </c>
      <c r="X50" s="45">
        <v>43364</v>
      </c>
      <c r="Y50" s="45">
        <v>43425</v>
      </c>
      <c r="Z50" s="29"/>
      <c r="AA50" s="33"/>
      <c r="AB50" s="33"/>
      <c r="AC50" s="45"/>
      <c r="AD50" s="33"/>
      <c r="AE50" s="45"/>
      <c r="AF50" s="33"/>
      <c r="AG50" s="33"/>
      <c r="AH50" s="33" t="s">
        <v>101</v>
      </c>
      <c r="AI50" s="33">
        <v>2015</v>
      </c>
      <c r="AJ50" s="33" t="s">
        <v>251</v>
      </c>
      <c r="AK50" s="33" t="s">
        <v>3781</v>
      </c>
      <c r="AL50" s="33" t="s">
        <v>104</v>
      </c>
      <c r="AM50" s="33" t="s">
        <v>138</v>
      </c>
      <c r="AN50" s="33"/>
      <c r="AO50" s="33"/>
      <c r="AP50" s="33" t="str">
        <f t="shared" si="6"/>
        <v xml:space="preserve">Bác sĩ Y đa khoa </v>
      </c>
      <c r="AQ50" s="33" t="str">
        <f t="shared" si="7"/>
        <v>BS.ĐH</v>
      </c>
      <c r="AR50" s="33" t="s">
        <v>141</v>
      </c>
      <c r="AS50" s="33"/>
      <c r="AT50" s="45"/>
      <c r="AU50" s="33"/>
      <c r="AV50" s="33"/>
      <c r="AW50" s="33"/>
      <c r="AX50" s="33"/>
      <c r="AY50" s="33"/>
      <c r="AZ50" s="33"/>
      <c r="BA50" s="33"/>
      <c r="BB50" s="33"/>
      <c r="BC50" s="33"/>
      <c r="BD50" s="33"/>
      <c r="BE50" s="33" t="s">
        <v>3517</v>
      </c>
    </row>
    <row r="51" spans="1:57" ht="23.25" customHeight="1">
      <c r="A51" s="16">
        <f t="shared" si="3"/>
        <v>48</v>
      </c>
      <c r="B51" s="16">
        <v>1</v>
      </c>
      <c r="C51" s="194" t="s">
        <v>3787</v>
      </c>
      <c r="D51" s="33">
        <v>5</v>
      </c>
      <c r="E51" s="33">
        <v>8</v>
      </c>
      <c r="F51" s="33">
        <v>1978</v>
      </c>
      <c r="G51" s="16">
        <f>$G$1-F51</f>
        <v>40</v>
      </c>
      <c r="H51" s="33">
        <v>1</v>
      </c>
      <c r="I51" s="43" t="s">
        <v>3788</v>
      </c>
      <c r="J51" s="43" t="s">
        <v>3789</v>
      </c>
      <c r="K51" s="33">
        <v>8</v>
      </c>
      <c r="L51" s="33">
        <v>4</v>
      </c>
      <c r="M51" s="33">
        <v>2010</v>
      </c>
      <c r="N51" s="33" t="s">
        <v>709</v>
      </c>
      <c r="O51" s="33" t="s">
        <v>3790</v>
      </c>
      <c r="P51" s="33" t="s">
        <v>709</v>
      </c>
      <c r="Q51" s="33" t="s">
        <v>3791</v>
      </c>
      <c r="R51" s="33" t="s">
        <v>3792</v>
      </c>
      <c r="S51" s="33" t="s">
        <v>130</v>
      </c>
      <c r="T51" s="33" t="s">
        <v>97</v>
      </c>
      <c r="U51" s="80"/>
      <c r="V51" s="45">
        <v>43277</v>
      </c>
      <c r="W51" s="44" t="s">
        <v>238</v>
      </c>
      <c r="X51" s="45">
        <v>43277</v>
      </c>
      <c r="Y51" s="45">
        <v>43390</v>
      </c>
      <c r="Z51" s="45">
        <v>43738</v>
      </c>
      <c r="AA51" s="33"/>
      <c r="AB51" s="33"/>
      <c r="AC51" s="33"/>
      <c r="AD51" s="33"/>
      <c r="AE51" s="33"/>
      <c r="AF51" s="33"/>
      <c r="AG51" s="33"/>
      <c r="AH51" s="33" t="s">
        <v>135</v>
      </c>
      <c r="AI51" s="33">
        <v>2015</v>
      </c>
      <c r="AJ51" s="33" t="s">
        <v>2286</v>
      </c>
      <c r="AK51" s="33" t="s">
        <v>3668</v>
      </c>
      <c r="AL51" s="33" t="s">
        <v>3793</v>
      </c>
      <c r="AM51" s="33"/>
      <c r="AN51" s="33" t="s">
        <v>3794</v>
      </c>
      <c r="AO51" s="33" t="s">
        <v>3795</v>
      </c>
      <c r="AP51" s="33" t="str">
        <f t="shared" si="6"/>
        <v>Bác sĩ chuyên khoa cấp II - Ung Thư</v>
      </c>
      <c r="AQ51" s="33" t="str">
        <f t="shared" si="7"/>
        <v>CKII</v>
      </c>
      <c r="AR51" s="33" t="s">
        <v>107</v>
      </c>
      <c r="AS51" s="33" t="s">
        <v>3796</v>
      </c>
      <c r="AT51" s="45">
        <v>41453</v>
      </c>
      <c r="AU51" s="33" t="s">
        <v>1851</v>
      </c>
      <c r="AV51" s="33" t="s">
        <v>85</v>
      </c>
      <c r="AW51" s="33" t="s">
        <v>3797</v>
      </c>
      <c r="AX51" s="33"/>
      <c r="AY51" s="33"/>
      <c r="AZ51" s="33"/>
      <c r="BA51" s="33"/>
      <c r="BB51" s="33"/>
      <c r="BC51" s="33"/>
      <c r="BD51" s="33" t="s">
        <v>3445</v>
      </c>
      <c r="BE51" s="33" t="s">
        <v>3446</v>
      </c>
    </row>
    <row r="52" spans="1:57" ht="25.5">
      <c r="A52" s="16">
        <f t="shared" si="3"/>
        <v>49</v>
      </c>
      <c r="B52" s="33">
        <v>2</v>
      </c>
      <c r="C52" s="42" t="s">
        <v>3798</v>
      </c>
      <c r="D52" s="33">
        <v>21</v>
      </c>
      <c r="E52" s="33">
        <v>6</v>
      </c>
      <c r="F52" s="33">
        <v>1983</v>
      </c>
      <c r="G52" s="16">
        <f t="shared" si="9"/>
        <v>35</v>
      </c>
      <c r="H52" s="33">
        <v>1</v>
      </c>
      <c r="I52" s="43" t="s">
        <v>3799</v>
      </c>
      <c r="J52" s="43" t="s">
        <v>3800</v>
      </c>
      <c r="K52" s="33">
        <v>24</v>
      </c>
      <c r="L52" s="33">
        <v>9</v>
      </c>
      <c r="M52" s="33">
        <v>2013</v>
      </c>
      <c r="N52" s="33" t="s">
        <v>1406</v>
      </c>
      <c r="O52" s="33" t="s">
        <v>3801</v>
      </c>
      <c r="P52" s="33" t="s">
        <v>1406</v>
      </c>
      <c r="Q52" s="33" t="s">
        <v>3791</v>
      </c>
      <c r="R52" s="33" t="s">
        <v>3802</v>
      </c>
      <c r="S52" s="33" t="s">
        <v>151</v>
      </c>
      <c r="T52" s="33" t="s">
        <v>158</v>
      </c>
      <c r="U52" s="80">
        <v>181</v>
      </c>
      <c r="V52" s="29">
        <v>43255</v>
      </c>
      <c r="W52" s="44" t="s">
        <v>238</v>
      </c>
      <c r="X52" s="45">
        <v>43255</v>
      </c>
      <c r="Y52" s="45">
        <v>43344</v>
      </c>
      <c r="Z52" s="45">
        <v>43708</v>
      </c>
      <c r="AA52" s="33"/>
      <c r="AB52" s="33"/>
      <c r="AC52" s="45"/>
      <c r="AD52" s="33"/>
      <c r="AE52" s="45"/>
      <c r="AF52" s="33"/>
      <c r="AG52" s="33"/>
      <c r="AH52" s="33" t="s">
        <v>101</v>
      </c>
      <c r="AI52" s="33">
        <v>2013</v>
      </c>
      <c r="AJ52" s="33" t="s">
        <v>2286</v>
      </c>
      <c r="AK52" s="33" t="s">
        <v>3803</v>
      </c>
      <c r="AL52" s="33" t="s">
        <v>226</v>
      </c>
      <c r="AM52" s="33" t="s">
        <v>138</v>
      </c>
      <c r="AN52" s="33" t="s">
        <v>3804</v>
      </c>
      <c r="AO52" s="33" t="s">
        <v>3805</v>
      </c>
      <c r="AP52" s="33" t="str">
        <f t="shared" si="6"/>
        <v>Bác sĩ chuyên khoa cấp I - Ung thư</v>
      </c>
      <c r="AQ52" s="33" t="str">
        <f t="shared" si="7"/>
        <v>BS.CKI</v>
      </c>
      <c r="AR52" s="33" t="s">
        <v>141</v>
      </c>
      <c r="AS52" s="33" t="s">
        <v>3806</v>
      </c>
      <c r="AT52" s="45" t="s">
        <v>3807</v>
      </c>
      <c r="AU52" s="33" t="s">
        <v>3467</v>
      </c>
      <c r="AV52" s="33" t="s">
        <v>85</v>
      </c>
      <c r="AW52" s="33" t="s">
        <v>3808</v>
      </c>
      <c r="AX52" s="33"/>
      <c r="AY52" s="33"/>
      <c r="AZ52" s="33"/>
      <c r="BA52" s="33"/>
      <c r="BB52" s="33"/>
      <c r="BC52" s="33"/>
      <c r="BD52" s="33" t="s">
        <v>3445</v>
      </c>
      <c r="BE52" s="33" t="s">
        <v>3446</v>
      </c>
    </row>
    <row r="53" spans="1:57" ht="31.5" customHeight="1">
      <c r="A53" s="16">
        <f t="shared" si="3"/>
        <v>50</v>
      </c>
      <c r="B53" s="33">
        <v>3</v>
      </c>
      <c r="C53" s="42" t="s">
        <v>3809</v>
      </c>
      <c r="D53" s="33">
        <v>19</v>
      </c>
      <c r="E53" s="33">
        <v>10</v>
      </c>
      <c r="F53" s="33">
        <v>1984</v>
      </c>
      <c r="G53" s="16">
        <f t="shared" si="9"/>
        <v>34</v>
      </c>
      <c r="H53" s="33">
        <v>1</v>
      </c>
      <c r="I53" s="43" t="s">
        <v>3810</v>
      </c>
      <c r="J53" s="43" t="s">
        <v>3811</v>
      </c>
      <c r="K53" s="33">
        <v>5</v>
      </c>
      <c r="L53" s="33">
        <v>8</v>
      </c>
      <c r="M53" s="33">
        <v>2016</v>
      </c>
      <c r="N53" s="33" t="s">
        <v>1054</v>
      </c>
      <c r="O53" s="33" t="s">
        <v>3812</v>
      </c>
      <c r="P53" s="33" t="str">
        <f>N53</f>
        <v>Kiên Giang</v>
      </c>
      <c r="Q53" s="33" t="s">
        <v>1608</v>
      </c>
      <c r="R53" s="33" t="s">
        <v>3813</v>
      </c>
      <c r="S53" s="33" t="s">
        <v>151</v>
      </c>
      <c r="T53" s="33" t="s">
        <v>118</v>
      </c>
      <c r="U53" s="80"/>
      <c r="V53" s="45">
        <v>43340</v>
      </c>
      <c r="W53" s="54" t="s">
        <v>182</v>
      </c>
      <c r="X53" s="45">
        <v>43340</v>
      </c>
      <c r="Y53" s="45"/>
      <c r="Z53" s="33"/>
      <c r="AA53" s="33"/>
      <c r="AB53" s="33"/>
      <c r="AC53" s="33"/>
      <c r="AD53" s="33"/>
      <c r="AE53" s="33"/>
      <c r="AF53" s="33"/>
      <c r="AG53" s="33"/>
      <c r="AH53" s="33" t="s">
        <v>101</v>
      </c>
      <c r="AI53" s="33">
        <v>2016</v>
      </c>
      <c r="AJ53" s="33" t="s">
        <v>701</v>
      </c>
      <c r="AK53" s="33"/>
      <c r="AL53" s="33" t="s">
        <v>226</v>
      </c>
      <c r="AM53" s="33"/>
      <c r="AN53" s="33"/>
      <c r="AO53" s="33"/>
      <c r="AP53" s="33" t="str">
        <f t="shared" si="6"/>
        <v>Thạc sĩ Y học chuyên ngành Ung thư</v>
      </c>
      <c r="AQ53" s="33" t="str">
        <f t="shared" si="7"/>
        <v>Thạc sĩ</v>
      </c>
      <c r="AR53" s="33" t="s">
        <v>122</v>
      </c>
      <c r="AS53" s="33" t="s">
        <v>3814</v>
      </c>
      <c r="AT53" s="45" t="s">
        <v>3815</v>
      </c>
      <c r="AU53" s="33" t="s">
        <v>1851</v>
      </c>
      <c r="AV53" s="33" t="s">
        <v>160</v>
      </c>
      <c r="AW53" s="33" t="s">
        <v>3816</v>
      </c>
      <c r="AX53" s="33"/>
      <c r="AY53" s="33"/>
      <c r="AZ53" s="33"/>
      <c r="BA53" s="33"/>
      <c r="BB53" s="33"/>
      <c r="BC53" s="33"/>
      <c r="BD53" s="33" t="s">
        <v>3445</v>
      </c>
      <c r="BE53" s="33"/>
    </row>
    <row r="54" spans="1:57" ht="24" customHeight="1">
      <c r="A54" s="16">
        <f t="shared" si="3"/>
        <v>51</v>
      </c>
      <c r="B54" s="16">
        <v>4</v>
      </c>
      <c r="C54" s="175" t="s">
        <v>3817</v>
      </c>
      <c r="D54" s="16">
        <v>25</v>
      </c>
      <c r="E54" s="16">
        <v>10</v>
      </c>
      <c r="F54" s="16">
        <v>1990</v>
      </c>
      <c r="G54" s="16">
        <f t="shared" si="9"/>
        <v>28</v>
      </c>
      <c r="H54" s="22">
        <v>1</v>
      </c>
      <c r="I54" s="40" t="s">
        <v>3818</v>
      </c>
      <c r="J54" s="83" t="s">
        <v>3819</v>
      </c>
      <c r="K54" s="30">
        <v>2</v>
      </c>
      <c r="L54" s="30">
        <v>2</v>
      </c>
      <c r="M54" s="30">
        <v>2013</v>
      </c>
      <c r="N54" s="30" t="s">
        <v>337</v>
      </c>
      <c r="O54" s="30" t="s">
        <v>3820</v>
      </c>
      <c r="P54" s="30" t="s">
        <v>299</v>
      </c>
      <c r="Q54" s="30" t="s">
        <v>1608</v>
      </c>
      <c r="R54" s="30" t="s">
        <v>261</v>
      </c>
      <c r="S54" s="30" t="s">
        <v>151</v>
      </c>
      <c r="T54" s="33" t="s">
        <v>168</v>
      </c>
      <c r="U54" s="80"/>
      <c r="V54" s="45">
        <v>43374</v>
      </c>
      <c r="W54" s="54" t="s">
        <v>182</v>
      </c>
      <c r="X54" s="45">
        <v>43374</v>
      </c>
      <c r="Y54" s="45"/>
      <c r="Z54" s="29">
        <v>43677</v>
      </c>
      <c r="AA54" s="33"/>
      <c r="AB54" s="33"/>
      <c r="AC54" s="33"/>
      <c r="AD54" s="33"/>
      <c r="AE54" s="33"/>
      <c r="AF54" s="33"/>
      <c r="AG54" s="33"/>
      <c r="AH54" s="33" t="s">
        <v>101</v>
      </c>
      <c r="AI54" s="33">
        <v>2014</v>
      </c>
      <c r="AJ54" s="33" t="s">
        <v>2286</v>
      </c>
      <c r="AK54" s="33" t="s">
        <v>3821</v>
      </c>
      <c r="AL54" s="33"/>
      <c r="AM54" s="33"/>
      <c r="AN54" s="33"/>
      <c r="AO54" s="33"/>
      <c r="AP54" s="33" t="str">
        <f t="shared" si="6"/>
        <v xml:space="preserve">Bác sĩ Y đa khoa </v>
      </c>
      <c r="AQ54" s="33" t="str">
        <f t="shared" si="7"/>
        <v>BS.ĐH</v>
      </c>
      <c r="AR54" s="33" t="s">
        <v>141</v>
      </c>
      <c r="AS54" s="33" t="s">
        <v>3822</v>
      </c>
      <c r="AT54" s="45">
        <v>42517</v>
      </c>
      <c r="AU54" s="33" t="s">
        <v>1851</v>
      </c>
      <c r="AV54" s="33" t="s">
        <v>160</v>
      </c>
      <c r="AW54" s="33" t="s">
        <v>3823</v>
      </c>
      <c r="AX54" s="33"/>
      <c r="AY54" s="33"/>
      <c r="AZ54" s="33"/>
      <c r="BA54" s="33"/>
      <c r="BB54" s="33"/>
      <c r="BC54" s="33"/>
      <c r="BD54" s="33"/>
      <c r="BE54" s="33"/>
    </row>
    <row r="55" spans="1:57" ht="24.95" customHeight="1">
      <c r="A55" s="16">
        <f t="shared" si="3"/>
        <v>52</v>
      </c>
      <c r="B55" s="16">
        <v>1</v>
      </c>
      <c r="C55" s="175" t="s">
        <v>3824</v>
      </c>
      <c r="D55" s="16">
        <v>10</v>
      </c>
      <c r="E55" s="16">
        <v>6</v>
      </c>
      <c r="F55" s="16">
        <v>1993</v>
      </c>
      <c r="G55" s="16">
        <f t="shared" si="9"/>
        <v>25</v>
      </c>
      <c r="H55" s="22">
        <v>0</v>
      </c>
      <c r="I55" s="40" t="s">
        <v>3825</v>
      </c>
      <c r="J55" s="40" t="s">
        <v>3826</v>
      </c>
      <c r="K55" s="16">
        <v>21</v>
      </c>
      <c r="L55" s="16">
        <v>6</v>
      </c>
      <c r="M55" s="16">
        <v>2007</v>
      </c>
      <c r="N55" s="22" t="s">
        <v>436</v>
      </c>
      <c r="O55" s="22" t="s">
        <v>3827</v>
      </c>
      <c r="P55" s="16" t="s">
        <v>436</v>
      </c>
      <c r="Q55" s="22" t="s">
        <v>3828</v>
      </c>
      <c r="R55" s="22" t="s">
        <v>209</v>
      </c>
      <c r="S55" s="22" t="s">
        <v>270</v>
      </c>
      <c r="T55" s="22" t="s">
        <v>168</v>
      </c>
      <c r="U55" s="16"/>
      <c r="V55" s="29">
        <v>43355</v>
      </c>
      <c r="W55" s="16" t="s">
        <v>344</v>
      </c>
      <c r="X55" s="29">
        <v>43355</v>
      </c>
      <c r="Y55" s="29">
        <v>43416</v>
      </c>
      <c r="Z55" s="45"/>
      <c r="AA55" s="45"/>
      <c r="AB55" s="33"/>
      <c r="AC55" s="45"/>
      <c r="AD55" s="33"/>
      <c r="AE55" s="45"/>
      <c r="AF55" s="33"/>
      <c r="AG55" s="33"/>
      <c r="AH55" s="33" t="s">
        <v>239</v>
      </c>
      <c r="AI55" s="33">
        <v>2017</v>
      </c>
      <c r="AJ55" s="33" t="s">
        <v>3829</v>
      </c>
      <c r="AK55" s="33" t="s">
        <v>3830</v>
      </c>
      <c r="AL55" s="33" t="s">
        <v>490</v>
      </c>
      <c r="AM55" s="33" t="s">
        <v>104</v>
      </c>
      <c r="AN55" s="33"/>
      <c r="AO55" s="33"/>
      <c r="AP55" s="16" t="str">
        <f t="shared" si="6"/>
        <v>Bác sĩ Y đa khoa</v>
      </c>
      <c r="AQ55" s="16" t="str">
        <f t="shared" si="7"/>
        <v>BS.ĐH</v>
      </c>
      <c r="AR55" s="33" t="s">
        <v>141</v>
      </c>
      <c r="AS55" s="33"/>
      <c r="AT55" s="45"/>
      <c r="AU55" s="33"/>
      <c r="AV55" s="33"/>
      <c r="AW55" s="33"/>
      <c r="AX55" s="33"/>
      <c r="AY55" s="33"/>
      <c r="AZ55" s="33"/>
      <c r="BA55" s="33"/>
      <c r="BB55" s="33"/>
      <c r="BC55" s="33"/>
      <c r="BD55" s="22"/>
      <c r="BE55" s="33" t="s">
        <v>3517</v>
      </c>
    </row>
    <row r="56" spans="1:57" ht="24.95" customHeight="1">
      <c r="A56" s="16">
        <f t="shared" si="3"/>
        <v>53</v>
      </c>
      <c r="B56" s="16">
        <v>2</v>
      </c>
      <c r="C56" s="39" t="s">
        <v>3831</v>
      </c>
      <c r="D56" s="16">
        <v>22</v>
      </c>
      <c r="E56" s="16">
        <v>2</v>
      </c>
      <c r="F56" s="16">
        <v>1991</v>
      </c>
      <c r="G56" s="16">
        <f t="shared" si="9"/>
        <v>27</v>
      </c>
      <c r="H56" s="22">
        <v>1</v>
      </c>
      <c r="I56" s="40" t="s">
        <v>3832</v>
      </c>
      <c r="J56" s="40" t="s">
        <v>3833</v>
      </c>
      <c r="K56" s="16">
        <v>8</v>
      </c>
      <c r="L56" s="16">
        <v>2</v>
      </c>
      <c r="M56" s="16">
        <v>2017</v>
      </c>
      <c r="N56" s="22" t="s">
        <v>3276</v>
      </c>
      <c r="O56" s="22" t="s">
        <v>3834</v>
      </c>
      <c r="P56" s="16" t="str">
        <f>N56</f>
        <v xml:space="preserve">Bắc Ninh </v>
      </c>
      <c r="Q56" s="22" t="s">
        <v>2409</v>
      </c>
      <c r="R56" s="22" t="s">
        <v>3835</v>
      </c>
      <c r="S56" s="22" t="s">
        <v>270</v>
      </c>
      <c r="T56" s="22" t="s">
        <v>168</v>
      </c>
      <c r="U56" s="16"/>
      <c r="V56" s="29">
        <v>43362</v>
      </c>
      <c r="W56" s="16" t="s">
        <v>344</v>
      </c>
      <c r="X56" s="29">
        <v>43362</v>
      </c>
      <c r="Y56" s="29">
        <v>43423</v>
      </c>
      <c r="Z56" s="45"/>
      <c r="AA56" s="45"/>
      <c r="AB56" s="33"/>
      <c r="AC56" s="45"/>
      <c r="AD56" s="33"/>
      <c r="AE56" s="45"/>
      <c r="AF56" s="33"/>
      <c r="AG56" s="33"/>
      <c r="AH56" s="33" t="s">
        <v>211</v>
      </c>
      <c r="AI56" s="33">
        <v>2015</v>
      </c>
      <c r="AJ56" s="33" t="s">
        <v>1457</v>
      </c>
      <c r="AK56" s="33" t="s">
        <v>3836</v>
      </c>
      <c r="AL56" s="33" t="s">
        <v>104</v>
      </c>
      <c r="AM56" s="33" t="s">
        <v>104</v>
      </c>
      <c r="AN56" s="33"/>
      <c r="AO56" s="33"/>
      <c r="AP56" s="16" t="str">
        <f t="shared" si="6"/>
        <v>Bác sĩ Đa khoa/ Định hướng chuyên khoa Sản phụ</v>
      </c>
      <c r="AQ56" s="16" t="str">
        <f t="shared" si="7"/>
        <v>BS.ĐH</v>
      </c>
      <c r="AR56" s="33" t="s">
        <v>141</v>
      </c>
      <c r="AS56" s="33" t="s">
        <v>3837</v>
      </c>
      <c r="AT56" s="45">
        <v>43296</v>
      </c>
      <c r="AU56" s="33" t="s">
        <v>3838</v>
      </c>
      <c r="AV56" s="33" t="s">
        <v>160</v>
      </c>
      <c r="AW56" s="33" t="s">
        <v>3839</v>
      </c>
      <c r="AX56" s="33"/>
      <c r="AY56" s="33"/>
      <c r="AZ56" s="33"/>
      <c r="BA56" s="33"/>
      <c r="BB56" s="33"/>
      <c r="BC56" s="33"/>
      <c r="BD56" s="33" t="s">
        <v>3445</v>
      </c>
      <c r="BE56" s="33" t="s">
        <v>3517</v>
      </c>
    </row>
    <row r="57" spans="1:57" ht="24" customHeight="1">
      <c r="A57" s="16">
        <f t="shared" si="3"/>
        <v>54</v>
      </c>
      <c r="B57" s="16"/>
      <c r="C57" s="103" t="s">
        <v>3840</v>
      </c>
      <c r="D57" s="33">
        <v>24</v>
      </c>
      <c r="E57" s="33">
        <v>4</v>
      </c>
      <c r="F57" s="33">
        <v>1968</v>
      </c>
      <c r="G57" s="16">
        <f t="shared" si="9"/>
        <v>50</v>
      </c>
      <c r="H57" s="33">
        <v>1</v>
      </c>
      <c r="I57" s="43" t="s">
        <v>3841</v>
      </c>
      <c r="J57" s="43" t="s">
        <v>3842</v>
      </c>
      <c r="K57" s="33">
        <v>29</v>
      </c>
      <c r="L57" s="33">
        <v>8</v>
      </c>
      <c r="M57" s="33">
        <v>2008</v>
      </c>
      <c r="N57" s="33" t="s">
        <v>1085</v>
      </c>
      <c r="O57" s="33" t="s">
        <v>3843</v>
      </c>
      <c r="P57" s="33" t="s">
        <v>1085</v>
      </c>
      <c r="Q57" s="33" t="s">
        <v>2263</v>
      </c>
      <c r="R57" s="33" t="s">
        <v>3844</v>
      </c>
      <c r="S57" s="33" t="s">
        <v>270</v>
      </c>
      <c r="T57" s="33" t="s">
        <v>152</v>
      </c>
      <c r="U57" s="80"/>
      <c r="V57" s="45">
        <v>43388</v>
      </c>
      <c r="W57" s="54" t="s">
        <v>344</v>
      </c>
      <c r="X57" s="45">
        <v>43388</v>
      </c>
      <c r="Y57" s="45">
        <v>43449</v>
      </c>
      <c r="Z57" s="29"/>
      <c r="AA57" s="33"/>
      <c r="AB57" s="33"/>
      <c r="AC57" s="33"/>
      <c r="AD57" s="33"/>
      <c r="AE57" s="33"/>
      <c r="AF57" s="33"/>
      <c r="AG57" s="33"/>
      <c r="AH57" s="33" t="s">
        <v>2124</v>
      </c>
      <c r="AI57" s="33">
        <v>2011</v>
      </c>
      <c r="AJ57" s="33" t="s">
        <v>701</v>
      </c>
      <c r="AK57" s="33" t="s">
        <v>3845</v>
      </c>
      <c r="AL57" s="33"/>
      <c r="AM57" s="33"/>
      <c r="AN57" s="33"/>
      <c r="AO57" s="33"/>
      <c r="AP57" s="16" t="str">
        <f t="shared" si="6"/>
        <v>Bác sĩ chuyên khoa cấp I - Sản</v>
      </c>
      <c r="AQ57" s="33" t="str">
        <f t="shared" si="7"/>
        <v>CKI</v>
      </c>
      <c r="AR57" s="33" t="s">
        <v>158</v>
      </c>
      <c r="AS57" s="33" t="s">
        <v>3846</v>
      </c>
      <c r="AT57" s="45">
        <v>41078</v>
      </c>
      <c r="AU57" s="33" t="s">
        <v>1851</v>
      </c>
      <c r="AV57" s="33" t="s">
        <v>160</v>
      </c>
      <c r="AW57" s="33" t="s">
        <v>3847</v>
      </c>
      <c r="AX57" s="33"/>
      <c r="AY57" s="33"/>
      <c r="AZ57" s="33"/>
      <c r="BA57" s="33"/>
      <c r="BB57" s="33"/>
      <c r="BC57" s="33"/>
      <c r="BD57" s="33"/>
      <c r="BE57" s="33"/>
    </row>
    <row r="58" spans="1:57" ht="20.25" customHeight="1">
      <c r="A58" s="16">
        <f t="shared" si="3"/>
        <v>55</v>
      </c>
      <c r="B58" s="16">
        <v>1</v>
      </c>
      <c r="C58" s="175" t="s">
        <v>3848</v>
      </c>
      <c r="D58" s="16">
        <v>2</v>
      </c>
      <c r="E58" s="16">
        <v>6</v>
      </c>
      <c r="F58" s="16">
        <v>1987</v>
      </c>
      <c r="G58" s="16">
        <f t="shared" si="9"/>
        <v>31</v>
      </c>
      <c r="H58" s="22">
        <v>1</v>
      </c>
      <c r="I58" s="40" t="s">
        <v>3849</v>
      </c>
      <c r="J58" s="40" t="s">
        <v>3850</v>
      </c>
      <c r="K58" s="16">
        <v>7</v>
      </c>
      <c r="L58" s="16">
        <v>2</v>
      </c>
      <c r="M58" s="16">
        <v>2017</v>
      </c>
      <c r="N58" s="22" t="s">
        <v>268</v>
      </c>
      <c r="O58" s="22" t="s">
        <v>3851</v>
      </c>
      <c r="P58" s="22" t="s">
        <v>268</v>
      </c>
      <c r="Q58" s="22" t="s">
        <v>2443</v>
      </c>
      <c r="R58" s="22" t="s">
        <v>209</v>
      </c>
      <c r="S58" s="22" t="s">
        <v>270</v>
      </c>
      <c r="T58" s="22" t="s">
        <v>131</v>
      </c>
      <c r="U58" s="16">
        <v>179</v>
      </c>
      <c r="V58" s="29">
        <v>43207</v>
      </c>
      <c r="W58" s="22" t="s">
        <v>238</v>
      </c>
      <c r="X58" s="29">
        <v>43207</v>
      </c>
      <c r="Y58" s="29">
        <v>43344</v>
      </c>
      <c r="Z58" s="29">
        <v>43708</v>
      </c>
      <c r="AA58" s="22"/>
      <c r="AB58" s="33"/>
      <c r="AC58" s="45"/>
      <c r="AD58" s="33"/>
      <c r="AE58" s="45"/>
      <c r="AF58" s="33"/>
      <c r="AG58" s="33"/>
      <c r="AH58" s="33" t="s">
        <v>211</v>
      </c>
      <c r="AI58" s="33">
        <v>2011</v>
      </c>
      <c r="AJ58" s="33" t="s">
        <v>271</v>
      </c>
      <c r="AK58" s="33" t="s">
        <v>3852</v>
      </c>
      <c r="AL58" s="33" t="s">
        <v>104</v>
      </c>
      <c r="AM58" s="33" t="s">
        <v>138</v>
      </c>
      <c r="AN58" s="33" t="s">
        <v>3853</v>
      </c>
      <c r="AO58" s="33" t="s">
        <v>3854</v>
      </c>
      <c r="AP58" s="33" t="str">
        <f t="shared" si="6"/>
        <v>Bác sĩ Y đa khoa</v>
      </c>
      <c r="AQ58" s="33" t="str">
        <f t="shared" si="7"/>
        <v>ĐH</v>
      </c>
      <c r="AR58" s="33" t="s">
        <v>141</v>
      </c>
      <c r="AS58" s="33" t="s">
        <v>3855</v>
      </c>
      <c r="AT58" s="45">
        <v>42955</v>
      </c>
      <c r="AU58" s="33" t="s">
        <v>274</v>
      </c>
      <c r="AV58" s="33" t="s">
        <v>85</v>
      </c>
      <c r="AW58" s="33" t="s">
        <v>230</v>
      </c>
      <c r="AX58" s="33"/>
      <c r="AY58" s="33"/>
      <c r="AZ58" s="33"/>
      <c r="BA58" s="33"/>
      <c r="BB58" s="33"/>
      <c r="BC58" s="33"/>
      <c r="BD58" s="33" t="s">
        <v>3445</v>
      </c>
      <c r="BE58" s="33" t="s">
        <v>3446</v>
      </c>
    </row>
    <row r="59" spans="1:57" ht="23.25" customHeight="1">
      <c r="A59" s="16">
        <f t="shared" si="3"/>
        <v>56</v>
      </c>
      <c r="B59" s="22">
        <v>2</v>
      </c>
      <c r="C59" s="39" t="s">
        <v>3856</v>
      </c>
      <c r="D59" s="16"/>
      <c r="E59" s="16"/>
      <c r="F59" s="16">
        <v>1985</v>
      </c>
      <c r="G59" s="16">
        <f t="shared" si="9"/>
        <v>33</v>
      </c>
      <c r="H59" s="22">
        <v>1</v>
      </c>
      <c r="I59" s="40" t="s">
        <v>3857</v>
      </c>
      <c r="J59" s="40" t="s">
        <v>3858</v>
      </c>
      <c r="K59" s="16">
        <v>10</v>
      </c>
      <c r="L59" s="16">
        <v>1</v>
      </c>
      <c r="M59" s="16">
        <v>2014</v>
      </c>
      <c r="N59" s="22" t="s">
        <v>235</v>
      </c>
      <c r="O59" s="22" t="s">
        <v>3859</v>
      </c>
      <c r="P59" s="22" t="s">
        <v>235</v>
      </c>
      <c r="Q59" s="22" t="s">
        <v>2443</v>
      </c>
      <c r="R59" s="22" t="s">
        <v>2444</v>
      </c>
      <c r="S59" s="22" t="s">
        <v>151</v>
      </c>
      <c r="T59" s="87" t="s">
        <v>152</v>
      </c>
      <c r="U59" s="16">
        <v>144</v>
      </c>
      <c r="V59" s="45">
        <v>43271</v>
      </c>
      <c r="W59" s="22" t="s">
        <v>238</v>
      </c>
      <c r="X59" s="45">
        <v>43271</v>
      </c>
      <c r="Y59" s="45">
        <v>43332</v>
      </c>
      <c r="Z59" s="29">
        <v>43708</v>
      </c>
      <c r="AA59" s="33"/>
      <c r="AB59" s="79"/>
      <c r="AC59" s="33"/>
      <c r="AD59" s="33"/>
      <c r="AE59" s="33"/>
      <c r="AF59" s="33"/>
      <c r="AG59" s="33"/>
      <c r="AH59" s="33" t="s">
        <v>101</v>
      </c>
      <c r="AI59" s="33">
        <v>2017</v>
      </c>
      <c r="AJ59" s="33" t="s">
        <v>271</v>
      </c>
      <c r="AK59" s="33"/>
      <c r="AL59" s="33" t="s">
        <v>104</v>
      </c>
      <c r="AM59" s="33" t="s">
        <v>138</v>
      </c>
      <c r="AN59" s="33"/>
      <c r="AO59" s="33"/>
      <c r="AP59" s="33" t="str">
        <f t="shared" si="6"/>
        <v>Bác sĩ chuyên khoa cấp I - Nhi khoa</v>
      </c>
      <c r="AQ59" s="210" t="str">
        <f t="shared" si="7"/>
        <v>CKI</v>
      </c>
      <c r="AR59" s="33" t="s">
        <v>158</v>
      </c>
      <c r="AS59" s="33" t="s">
        <v>3860</v>
      </c>
      <c r="AT59" s="45">
        <v>43026</v>
      </c>
      <c r="AU59" s="33" t="s">
        <v>3530</v>
      </c>
      <c r="AV59" s="33" t="s">
        <v>85</v>
      </c>
      <c r="AW59" s="33" t="s">
        <v>230</v>
      </c>
      <c r="AX59" s="33"/>
      <c r="AY59" s="33"/>
      <c r="AZ59" s="33"/>
      <c r="BA59" s="33"/>
      <c r="BB59" s="33"/>
      <c r="BC59" s="33"/>
      <c r="BD59" s="33" t="s">
        <v>3445</v>
      </c>
      <c r="BE59" s="33" t="s">
        <v>3446</v>
      </c>
    </row>
    <row r="60" spans="1:57" ht="23.25" customHeight="1">
      <c r="A60" s="16">
        <f t="shared" si="3"/>
        <v>57</v>
      </c>
      <c r="B60" s="16">
        <v>3</v>
      </c>
      <c r="C60" s="265" t="s">
        <v>3861</v>
      </c>
      <c r="D60" s="165">
        <v>9</v>
      </c>
      <c r="E60" s="165">
        <v>9</v>
      </c>
      <c r="F60" s="165">
        <v>1980</v>
      </c>
      <c r="G60" s="16">
        <f t="shared" si="9"/>
        <v>38</v>
      </c>
      <c r="H60" s="113">
        <v>1</v>
      </c>
      <c r="I60" s="188" t="s">
        <v>3862</v>
      </c>
      <c r="J60" s="188" t="s">
        <v>3863</v>
      </c>
      <c r="K60" s="165">
        <v>4</v>
      </c>
      <c r="L60" s="165">
        <v>7</v>
      </c>
      <c r="M60" s="165">
        <v>2016</v>
      </c>
      <c r="N60" s="113" t="s">
        <v>339</v>
      </c>
      <c r="O60" s="113" t="s">
        <v>3864</v>
      </c>
      <c r="P60" s="113" t="s">
        <v>339</v>
      </c>
      <c r="Q60" s="113" t="s">
        <v>2443</v>
      </c>
      <c r="R60" s="113" t="s">
        <v>2444</v>
      </c>
      <c r="S60" s="113" t="s">
        <v>270</v>
      </c>
      <c r="T60" s="22" t="s">
        <v>152</v>
      </c>
      <c r="U60" s="16">
        <v>344</v>
      </c>
      <c r="V60" s="29">
        <v>43325</v>
      </c>
      <c r="W60" s="22" t="s">
        <v>238</v>
      </c>
      <c r="X60" s="45">
        <v>43325</v>
      </c>
      <c r="Y60" s="45">
        <v>43386</v>
      </c>
      <c r="Z60" s="29">
        <v>43738</v>
      </c>
      <c r="AA60" s="33"/>
      <c r="AB60" s="47"/>
      <c r="AC60" s="22"/>
      <c r="AD60" s="22"/>
      <c r="AE60" s="33"/>
      <c r="AF60" s="33"/>
      <c r="AG60" s="33"/>
      <c r="AH60" s="33" t="s">
        <v>239</v>
      </c>
      <c r="AI60" s="33">
        <v>2017</v>
      </c>
      <c r="AJ60" s="33" t="s">
        <v>271</v>
      </c>
      <c r="AK60" s="33"/>
      <c r="AL60" s="33" t="s">
        <v>104</v>
      </c>
      <c r="AM60" s="22"/>
      <c r="AN60" s="22"/>
      <c r="AO60" s="22"/>
      <c r="AP60" s="33" t="str">
        <f t="shared" si="6"/>
        <v>Bác sĩ chuyên khoa cấp I - Nhi khoa</v>
      </c>
      <c r="AQ60" s="210" t="str">
        <f t="shared" si="7"/>
        <v>CKI</v>
      </c>
      <c r="AR60" s="33" t="s">
        <v>158</v>
      </c>
      <c r="AS60" s="33" t="s">
        <v>3865</v>
      </c>
      <c r="AT60" s="45">
        <v>41277</v>
      </c>
      <c r="AU60" s="33" t="s">
        <v>274</v>
      </c>
      <c r="AV60" s="33" t="s">
        <v>160</v>
      </c>
      <c r="AW60" s="33" t="s">
        <v>230</v>
      </c>
      <c r="AX60" s="22"/>
      <c r="AY60" s="22"/>
      <c r="AZ60" s="22"/>
      <c r="BA60" s="22"/>
      <c r="BB60" s="33"/>
      <c r="BC60" s="33"/>
      <c r="BD60" s="33" t="s">
        <v>3445</v>
      </c>
      <c r="BE60" s="33" t="s">
        <v>3446</v>
      </c>
    </row>
    <row r="61" spans="1:57" ht="22.5" customHeight="1">
      <c r="A61" s="16">
        <f t="shared" si="3"/>
        <v>58</v>
      </c>
      <c r="B61" s="16">
        <v>7</v>
      </c>
      <c r="C61" s="39" t="s">
        <v>3866</v>
      </c>
      <c r="D61" s="16">
        <v>9</v>
      </c>
      <c r="E61" s="16">
        <v>12</v>
      </c>
      <c r="F61" s="16">
        <v>1966</v>
      </c>
      <c r="G61" s="16">
        <f t="shared" si="9"/>
        <v>52</v>
      </c>
      <c r="H61" s="22">
        <v>1</v>
      </c>
      <c r="I61" s="40" t="s">
        <v>2440</v>
      </c>
      <c r="J61" s="40" t="s">
        <v>3867</v>
      </c>
      <c r="K61" s="16">
        <v>11</v>
      </c>
      <c r="L61" s="16">
        <v>11</v>
      </c>
      <c r="M61" s="16">
        <v>2015</v>
      </c>
      <c r="N61" s="22" t="s">
        <v>1085</v>
      </c>
      <c r="O61" s="22" t="s">
        <v>3868</v>
      </c>
      <c r="P61" s="16" t="str">
        <f>N61</f>
        <v>Cần Thơ</v>
      </c>
      <c r="Q61" s="22" t="s">
        <v>2443</v>
      </c>
      <c r="R61" s="22" t="s">
        <v>3869</v>
      </c>
      <c r="S61" s="22" t="s">
        <v>270</v>
      </c>
      <c r="T61" s="52" t="s">
        <v>152</v>
      </c>
      <c r="U61" s="52"/>
      <c r="V61" s="29">
        <v>43360</v>
      </c>
      <c r="W61" s="22" t="s">
        <v>344</v>
      </c>
      <c r="X61" s="29">
        <v>43360</v>
      </c>
      <c r="Y61" s="68">
        <v>43421</v>
      </c>
      <c r="Z61" s="16"/>
      <c r="AA61" s="29"/>
      <c r="AB61" s="19"/>
      <c r="AC61" s="19"/>
      <c r="AD61" s="19"/>
      <c r="AE61" s="19"/>
      <c r="AF61" s="14"/>
      <c r="AG61" s="19"/>
      <c r="AH61" s="16" t="s">
        <v>211</v>
      </c>
      <c r="AI61" s="16">
        <v>2015</v>
      </c>
      <c r="AJ61" s="33" t="s">
        <v>271</v>
      </c>
      <c r="AK61" s="16" t="s">
        <v>3870</v>
      </c>
      <c r="AL61" s="16" t="s">
        <v>104</v>
      </c>
      <c r="AM61" s="16" t="s">
        <v>138</v>
      </c>
      <c r="AN61" s="16"/>
      <c r="AO61" s="16"/>
      <c r="AP61" s="33" t="str">
        <f t="shared" si="6"/>
        <v>Bác sĩ chuyên khoa cấp I- Nhi khoa</v>
      </c>
      <c r="AQ61" s="16" t="str">
        <f t="shared" si="7"/>
        <v>CKI</v>
      </c>
      <c r="AR61" s="16" t="s">
        <v>158</v>
      </c>
      <c r="AS61" s="210" t="s">
        <v>3871</v>
      </c>
      <c r="AT61" s="45">
        <v>42389</v>
      </c>
      <c r="AU61" s="33" t="s">
        <v>1851</v>
      </c>
      <c r="AV61" s="33" t="s">
        <v>160</v>
      </c>
      <c r="AW61" s="47" t="s">
        <v>230</v>
      </c>
      <c r="AX61" s="29"/>
      <c r="AY61" s="16"/>
      <c r="AZ61" s="16"/>
      <c r="BA61" s="16"/>
      <c r="BB61" s="16"/>
      <c r="BC61" s="16"/>
      <c r="BD61" s="33" t="s">
        <v>3445</v>
      </c>
      <c r="BE61" s="33" t="s">
        <v>3517</v>
      </c>
    </row>
    <row r="62" spans="1:57" ht="22.5" customHeight="1">
      <c r="A62" s="16">
        <f t="shared" si="3"/>
        <v>59</v>
      </c>
      <c r="B62" s="16">
        <v>5</v>
      </c>
      <c r="C62" s="42" t="s">
        <v>3872</v>
      </c>
      <c r="D62" s="33">
        <v>20</v>
      </c>
      <c r="E62" s="33">
        <v>9</v>
      </c>
      <c r="F62" s="33">
        <v>1979</v>
      </c>
      <c r="G62" s="16">
        <f>$G$1-F62</f>
        <v>39</v>
      </c>
      <c r="H62" s="33">
        <v>0</v>
      </c>
      <c r="I62" s="40" t="s">
        <v>3873</v>
      </c>
      <c r="J62" s="40" t="s">
        <v>3874</v>
      </c>
      <c r="K62" s="16">
        <v>11</v>
      </c>
      <c r="L62" s="16">
        <v>3</v>
      </c>
      <c r="M62" s="16">
        <v>2008</v>
      </c>
      <c r="N62" s="22" t="s">
        <v>494</v>
      </c>
      <c r="O62" s="22" t="s">
        <v>3875</v>
      </c>
      <c r="P62" s="16" t="str">
        <f>N62</f>
        <v>Hậu Giang</v>
      </c>
      <c r="Q62" s="22" t="s">
        <v>2443</v>
      </c>
      <c r="R62" s="22" t="s">
        <v>2444</v>
      </c>
      <c r="S62" s="22" t="s">
        <v>270</v>
      </c>
      <c r="T62" s="52" t="s">
        <v>152</v>
      </c>
      <c r="U62" s="52"/>
      <c r="V62" s="29">
        <v>43360</v>
      </c>
      <c r="W62" s="22" t="s">
        <v>344</v>
      </c>
      <c r="X62" s="29">
        <v>43360</v>
      </c>
      <c r="Y62" s="68">
        <v>43421</v>
      </c>
      <c r="Z62" s="16"/>
      <c r="AA62" s="29"/>
      <c r="AB62" s="19"/>
      <c r="AC62" s="19"/>
      <c r="AD62" s="19"/>
      <c r="AE62" s="19"/>
      <c r="AF62" s="14"/>
      <c r="AG62" s="19"/>
      <c r="AH62" s="16" t="s">
        <v>211</v>
      </c>
      <c r="AI62" s="16">
        <v>2017</v>
      </c>
      <c r="AJ62" s="33" t="s">
        <v>271</v>
      </c>
      <c r="AK62" s="16" t="s">
        <v>3876</v>
      </c>
      <c r="AL62" s="16"/>
      <c r="AM62" s="16" t="s">
        <v>138</v>
      </c>
      <c r="AN62" s="16"/>
      <c r="AO62" s="16"/>
      <c r="AP62" s="33" t="str">
        <f t="shared" si="6"/>
        <v>Bác sĩ chuyên khoa cấp I - Nhi khoa</v>
      </c>
      <c r="AQ62" s="16" t="str">
        <f t="shared" si="7"/>
        <v>CKI</v>
      </c>
      <c r="AR62" s="16" t="s">
        <v>158</v>
      </c>
      <c r="AS62" s="210" t="s">
        <v>3877</v>
      </c>
      <c r="AT62" s="45" t="s">
        <v>3878</v>
      </c>
      <c r="AU62" s="33" t="s">
        <v>3552</v>
      </c>
      <c r="AV62" s="33" t="s">
        <v>160</v>
      </c>
      <c r="AW62" s="47" t="s">
        <v>3879</v>
      </c>
      <c r="AX62" s="29"/>
      <c r="AY62" s="16"/>
      <c r="AZ62" s="16"/>
      <c r="BA62" s="16"/>
      <c r="BB62" s="16"/>
      <c r="BC62" s="16"/>
      <c r="BD62" s="33" t="s">
        <v>3445</v>
      </c>
      <c r="BE62" s="33" t="s">
        <v>3517</v>
      </c>
    </row>
    <row r="63" spans="1:57" ht="20.25" customHeight="1">
      <c r="A63" s="16">
        <f t="shared" si="3"/>
        <v>60</v>
      </c>
      <c r="B63" s="16">
        <v>1</v>
      </c>
      <c r="C63" s="39" t="s">
        <v>3880</v>
      </c>
      <c r="D63" s="16">
        <v>15</v>
      </c>
      <c r="E63" s="16">
        <v>5</v>
      </c>
      <c r="F63" s="16">
        <v>1993</v>
      </c>
      <c r="G63" s="16">
        <f t="shared" si="9"/>
        <v>25</v>
      </c>
      <c r="H63" s="22">
        <v>1</v>
      </c>
      <c r="I63" s="40" t="s">
        <v>3881</v>
      </c>
      <c r="J63" s="40" t="s">
        <v>3882</v>
      </c>
      <c r="K63" s="16">
        <v>23</v>
      </c>
      <c r="L63" s="16">
        <v>1</v>
      </c>
      <c r="M63" s="16">
        <v>2016</v>
      </c>
      <c r="N63" s="22" t="s">
        <v>268</v>
      </c>
      <c r="O63" s="22" t="s">
        <v>3883</v>
      </c>
      <c r="P63" s="22" t="s">
        <v>268</v>
      </c>
      <c r="Q63" s="22" t="s">
        <v>2590</v>
      </c>
      <c r="R63" s="22" t="s">
        <v>2663</v>
      </c>
      <c r="S63" s="22" t="s">
        <v>151</v>
      </c>
      <c r="T63" s="22" t="s">
        <v>168</v>
      </c>
      <c r="U63" s="16">
        <v>199</v>
      </c>
      <c r="V63" s="29">
        <v>43210</v>
      </c>
      <c r="W63" s="22" t="s">
        <v>238</v>
      </c>
      <c r="X63" s="29">
        <v>43210</v>
      </c>
      <c r="Y63" s="45">
        <v>43344</v>
      </c>
      <c r="Z63" s="45">
        <v>43708</v>
      </c>
      <c r="AA63" s="45"/>
      <c r="AB63" s="33"/>
      <c r="AC63" s="45"/>
      <c r="AD63" s="33"/>
      <c r="AE63" s="45"/>
      <c r="AF63" s="33"/>
      <c r="AG63" s="33"/>
      <c r="AH63" s="33" t="s">
        <v>239</v>
      </c>
      <c r="AI63" s="33">
        <v>2017</v>
      </c>
      <c r="AJ63" s="33" t="s">
        <v>271</v>
      </c>
      <c r="AK63" s="33"/>
      <c r="AL63" s="33" t="s">
        <v>739</v>
      </c>
      <c r="AM63" s="33" t="s">
        <v>138</v>
      </c>
      <c r="AN63" s="33"/>
      <c r="AO63" s="33"/>
      <c r="AP63" s="33" t="str">
        <f t="shared" si="6"/>
        <v>Bác sĩ chuyên ngành Răng Hàm Mặt</v>
      </c>
      <c r="AQ63" s="33" t="str">
        <f t="shared" si="7"/>
        <v>BS.ĐH</v>
      </c>
      <c r="AR63" s="33" t="s">
        <v>141</v>
      </c>
      <c r="AS63" s="33"/>
      <c r="AT63" s="33"/>
      <c r="AU63" s="33"/>
      <c r="AV63" s="33"/>
      <c r="AW63" s="33"/>
      <c r="AX63" s="33"/>
      <c r="AY63" s="33"/>
      <c r="AZ63" s="33"/>
      <c r="BA63" s="33"/>
      <c r="BB63" s="33"/>
      <c r="BC63" s="33"/>
      <c r="BD63" s="22"/>
      <c r="BE63" s="33" t="s">
        <v>3446</v>
      </c>
    </row>
    <row r="64" spans="1:57" ht="20.25" customHeight="1">
      <c r="A64" s="16">
        <f t="shared" si="3"/>
        <v>61</v>
      </c>
      <c r="B64" s="16">
        <v>2</v>
      </c>
      <c r="C64" s="39" t="s">
        <v>3884</v>
      </c>
      <c r="D64" s="16">
        <v>9</v>
      </c>
      <c r="E64" s="16">
        <v>9</v>
      </c>
      <c r="F64" s="16">
        <v>1989</v>
      </c>
      <c r="G64" s="16">
        <f t="shared" si="9"/>
        <v>29</v>
      </c>
      <c r="H64" s="22">
        <v>1</v>
      </c>
      <c r="I64" s="40" t="s">
        <v>3885</v>
      </c>
      <c r="J64" s="40" t="s">
        <v>3886</v>
      </c>
      <c r="K64" s="16">
        <v>4</v>
      </c>
      <c r="L64" s="16">
        <v>1</v>
      </c>
      <c r="M64" s="16">
        <v>2005</v>
      </c>
      <c r="N64" s="22" t="s">
        <v>337</v>
      </c>
      <c r="O64" s="22" t="s">
        <v>3887</v>
      </c>
      <c r="P64" s="22" t="s">
        <v>337</v>
      </c>
      <c r="Q64" s="22" t="s">
        <v>2590</v>
      </c>
      <c r="R64" s="29" t="s">
        <v>2600</v>
      </c>
      <c r="S64" s="22" t="s">
        <v>151</v>
      </c>
      <c r="T64" s="22" t="s">
        <v>152</v>
      </c>
      <c r="U64" s="16">
        <v>198</v>
      </c>
      <c r="V64" s="29">
        <v>43178</v>
      </c>
      <c r="W64" s="22" t="s">
        <v>238</v>
      </c>
      <c r="X64" s="29">
        <v>43178</v>
      </c>
      <c r="Y64" s="45">
        <v>43344</v>
      </c>
      <c r="Z64" s="45">
        <v>43708</v>
      </c>
      <c r="AA64" s="33"/>
      <c r="AB64" s="33"/>
      <c r="AC64" s="45"/>
      <c r="AD64" s="33"/>
      <c r="AE64" s="45"/>
      <c r="AF64" s="33"/>
      <c r="AG64" s="33"/>
      <c r="AH64" s="33" t="s">
        <v>135</v>
      </c>
      <c r="AI64" s="33">
        <v>2017</v>
      </c>
      <c r="AJ64" s="33" t="s">
        <v>271</v>
      </c>
      <c r="AK64" s="33"/>
      <c r="AL64" s="33" t="s">
        <v>490</v>
      </c>
      <c r="AM64" s="33" t="s">
        <v>104</v>
      </c>
      <c r="AN64" s="33"/>
      <c r="AO64" s="33"/>
      <c r="AP64" s="33" t="str">
        <f t="shared" si="6"/>
        <v>Bác sĩ chuyên khoa cấp I - Răng Hàm Mặt</v>
      </c>
      <c r="AQ64" s="33" t="str">
        <f t="shared" si="7"/>
        <v>CKI</v>
      </c>
      <c r="AR64" s="33" t="s">
        <v>158</v>
      </c>
      <c r="AS64" s="33" t="s">
        <v>3888</v>
      </c>
      <c r="AT64" s="45">
        <v>43087</v>
      </c>
      <c r="AU64" s="22" t="s">
        <v>1350</v>
      </c>
      <c r="AV64" s="22" t="s">
        <v>85</v>
      </c>
      <c r="AW64" s="33" t="s">
        <v>2607</v>
      </c>
      <c r="AX64" s="33"/>
      <c r="AY64" s="33"/>
      <c r="AZ64" s="33"/>
      <c r="BA64" s="33"/>
      <c r="BB64" s="33"/>
      <c r="BC64" s="33"/>
      <c r="BD64" s="33" t="s">
        <v>3445</v>
      </c>
      <c r="BE64" s="33" t="s">
        <v>3446</v>
      </c>
    </row>
    <row r="65" spans="1:57" ht="20.25" customHeight="1">
      <c r="A65" s="16">
        <f t="shared" si="3"/>
        <v>62</v>
      </c>
      <c r="B65" s="16">
        <v>3</v>
      </c>
      <c r="C65" s="42" t="s">
        <v>3889</v>
      </c>
      <c r="D65" s="33">
        <v>20</v>
      </c>
      <c r="E65" s="33">
        <v>6</v>
      </c>
      <c r="F65" s="33">
        <v>1965</v>
      </c>
      <c r="G65" s="16">
        <f t="shared" si="9"/>
        <v>53</v>
      </c>
      <c r="H65" s="33">
        <v>1</v>
      </c>
      <c r="I65" s="43" t="s">
        <v>3890</v>
      </c>
      <c r="J65" s="43" t="s">
        <v>3891</v>
      </c>
      <c r="K65" s="33">
        <v>25</v>
      </c>
      <c r="L65" s="33">
        <v>11</v>
      </c>
      <c r="M65" s="33">
        <v>2009</v>
      </c>
      <c r="N65" s="33" t="s">
        <v>709</v>
      </c>
      <c r="O65" s="33" t="s">
        <v>3892</v>
      </c>
      <c r="P65" s="33" t="s">
        <v>709</v>
      </c>
      <c r="Q65" s="33" t="s">
        <v>2590</v>
      </c>
      <c r="R65" s="33" t="s">
        <v>3893</v>
      </c>
      <c r="S65" s="33" t="s">
        <v>151</v>
      </c>
      <c r="T65" s="33" t="s">
        <v>97</v>
      </c>
      <c r="U65" s="80">
        <v>2</v>
      </c>
      <c r="V65" s="45">
        <v>43222</v>
      </c>
      <c r="W65" s="33" t="s">
        <v>197</v>
      </c>
      <c r="X65" s="45">
        <v>43222</v>
      </c>
      <c r="Y65" s="29">
        <v>43344</v>
      </c>
      <c r="Z65" s="29">
        <v>43708</v>
      </c>
      <c r="AA65" s="33"/>
      <c r="AB65" s="33"/>
      <c r="AC65" s="45"/>
      <c r="AD65" s="33"/>
      <c r="AE65" s="45"/>
      <c r="AF65" s="33"/>
      <c r="AG65" s="33"/>
      <c r="AH65" s="33" t="s">
        <v>135</v>
      </c>
      <c r="AI65" s="33">
        <v>2017</v>
      </c>
      <c r="AJ65" s="33" t="s">
        <v>2286</v>
      </c>
      <c r="AK65" s="33" t="s">
        <v>3894</v>
      </c>
      <c r="AL65" s="33" t="s">
        <v>104</v>
      </c>
      <c r="AM65" s="33" t="s">
        <v>104</v>
      </c>
      <c r="AN65" s="33" t="s">
        <v>3895</v>
      </c>
      <c r="AO65" s="33" t="s">
        <v>3896</v>
      </c>
      <c r="AP65" s="22" t="str">
        <f t="shared" si="6"/>
        <v>Bác sĩ chuyên khoa cấp II - Tai Mũi Họng</v>
      </c>
      <c r="AQ65" s="22" t="str">
        <f t="shared" si="7"/>
        <v>CKII</v>
      </c>
      <c r="AR65" s="33" t="s">
        <v>107</v>
      </c>
      <c r="AS65" s="33" t="s">
        <v>3897</v>
      </c>
      <c r="AT65" s="45">
        <v>42593</v>
      </c>
      <c r="AU65" s="33" t="s">
        <v>2330</v>
      </c>
      <c r="AV65" s="33" t="s">
        <v>160</v>
      </c>
      <c r="AW65" s="33" t="s">
        <v>2595</v>
      </c>
      <c r="AX65" s="33"/>
      <c r="AY65" s="33"/>
      <c r="AZ65" s="33"/>
      <c r="BA65" s="33"/>
      <c r="BB65" s="33"/>
      <c r="BC65" s="33"/>
      <c r="BD65" s="33" t="s">
        <v>3445</v>
      </c>
      <c r="BE65" s="33" t="s">
        <v>3446</v>
      </c>
    </row>
    <row r="66" spans="1:57" ht="20.25" customHeight="1">
      <c r="A66" s="16">
        <f t="shared" si="3"/>
        <v>63</v>
      </c>
      <c r="B66" s="16">
        <v>4</v>
      </c>
      <c r="C66" s="39" t="s">
        <v>3898</v>
      </c>
      <c r="D66" s="60"/>
      <c r="E66" s="16"/>
      <c r="F66" s="16">
        <v>1980</v>
      </c>
      <c r="G66" s="16">
        <f t="shared" si="9"/>
        <v>38</v>
      </c>
      <c r="H66" s="22">
        <v>1</v>
      </c>
      <c r="I66" s="40" t="s">
        <v>3899</v>
      </c>
      <c r="J66" s="40" t="s">
        <v>3900</v>
      </c>
      <c r="K66" s="16">
        <v>11</v>
      </c>
      <c r="L66" s="16">
        <v>2</v>
      </c>
      <c r="M66" s="16">
        <v>2011</v>
      </c>
      <c r="N66" s="22" t="s">
        <v>698</v>
      </c>
      <c r="O66" s="22" t="s">
        <v>3901</v>
      </c>
      <c r="P66" s="16" t="s">
        <v>700</v>
      </c>
      <c r="Q66" s="22" t="s">
        <v>2590</v>
      </c>
      <c r="R66" s="22" t="s">
        <v>2663</v>
      </c>
      <c r="S66" s="61" t="s">
        <v>270</v>
      </c>
      <c r="T66" s="33" t="s">
        <v>168</v>
      </c>
      <c r="U66" s="80"/>
      <c r="V66" s="45">
        <v>43346</v>
      </c>
      <c r="W66" s="33" t="s">
        <v>250</v>
      </c>
      <c r="X66" s="45">
        <v>43346</v>
      </c>
      <c r="Y66" s="45">
        <v>43404</v>
      </c>
      <c r="Z66" s="45"/>
      <c r="AA66" s="33"/>
      <c r="AB66" s="33"/>
      <c r="AC66" s="45"/>
      <c r="AD66" s="33"/>
      <c r="AE66" s="45"/>
      <c r="AF66" s="33"/>
      <c r="AG66" s="33"/>
      <c r="AH66" s="33" t="s">
        <v>101</v>
      </c>
      <c r="AI66" s="33">
        <v>2011</v>
      </c>
      <c r="AJ66" s="33" t="s">
        <v>2286</v>
      </c>
      <c r="AK66" s="33"/>
      <c r="AL66" s="33"/>
      <c r="AM66" s="33"/>
      <c r="AN66" s="33"/>
      <c r="AO66" s="33"/>
      <c r="AP66" s="22" t="str">
        <f t="shared" si="6"/>
        <v>Bác sĩ chuyên ngành Răng Hàm Mặt</v>
      </c>
      <c r="AQ66" s="22" t="str">
        <f t="shared" si="7"/>
        <v>BS.ĐH</v>
      </c>
      <c r="AR66" s="33" t="s">
        <v>141</v>
      </c>
      <c r="AS66" s="33" t="s">
        <v>3902</v>
      </c>
      <c r="AT66" s="45">
        <v>42040</v>
      </c>
      <c r="AU66" s="33" t="s">
        <v>703</v>
      </c>
      <c r="AV66" s="33" t="s">
        <v>160</v>
      </c>
      <c r="AW66" s="33" t="s">
        <v>2607</v>
      </c>
      <c r="AX66" s="33"/>
      <c r="AY66" s="33"/>
      <c r="AZ66" s="33"/>
      <c r="BA66" s="33"/>
      <c r="BB66" s="33"/>
      <c r="BC66" s="33"/>
      <c r="BD66" s="33" t="s">
        <v>3445</v>
      </c>
      <c r="BE66" s="33" t="s">
        <v>3517</v>
      </c>
    </row>
    <row r="67" spans="1:57" ht="20.25" customHeight="1">
      <c r="A67" s="16">
        <f t="shared" si="3"/>
        <v>64</v>
      </c>
      <c r="B67" s="16">
        <v>5</v>
      </c>
      <c r="C67" s="39" t="s">
        <v>3903</v>
      </c>
      <c r="D67" s="60">
        <v>29</v>
      </c>
      <c r="E67" s="16">
        <v>10</v>
      </c>
      <c r="F67" s="16">
        <v>1988</v>
      </c>
      <c r="G67" s="16">
        <f t="shared" si="9"/>
        <v>30</v>
      </c>
      <c r="H67" s="22">
        <v>0</v>
      </c>
      <c r="I67" s="40" t="s">
        <v>3904</v>
      </c>
      <c r="J67" s="40" t="s">
        <v>3905</v>
      </c>
      <c r="K67" s="16">
        <v>28</v>
      </c>
      <c r="L67" s="16">
        <v>11</v>
      </c>
      <c r="M67" s="16">
        <v>2015</v>
      </c>
      <c r="N67" s="22" t="s">
        <v>337</v>
      </c>
      <c r="O67" s="22" t="s">
        <v>3906</v>
      </c>
      <c r="P67" s="16" t="s">
        <v>337</v>
      </c>
      <c r="Q67" s="22" t="s">
        <v>2590</v>
      </c>
      <c r="R67" s="22" t="s">
        <v>3907</v>
      </c>
      <c r="S67" s="61" t="s">
        <v>270</v>
      </c>
      <c r="T67" s="33" t="s">
        <v>118</v>
      </c>
      <c r="U67" s="80"/>
      <c r="V67" s="45">
        <v>43346</v>
      </c>
      <c r="W67" s="33" t="s">
        <v>250</v>
      </c>
      <c r="X67" s="45">
        <v>43346</v>
      </c>
      <c r="Y67" s="45">
        <v>43404</v>
      </c>
      <c r="Z67" s="45"/>
      <c r="AA67" s="33"/>
      <c r="AB67" s="33"/>
      <c r="AC67" s="45"/>
      <c r="AD67" s="33"/>
      <c r="AE67" s="45"/>
      <c r="AF67" s="33"/>
      <c r="AG67" s="33"/>
      <c r="AH67" s="33" t="s">
        <v>101</v>
      </c>
      <c r="AI67" s="33">
        <v>2015</v>
      </c>
      <c r="AJ67" s="33" t="s">
        <v>525</v>
      </c>
      <c r="AK67" s="33" t="s">
        <v>3908</v>
      </c>
      <c r="AL67" s="33" t="s">
        <v>138</v>
      </c>
      <c r="AM67" s="33"/>
      <c r="AN67" s="33"/>
      <c r="AO67" s="33"/>
      <c r="AP67" s="22" t="str">
        <f t="shared" si="6"/>
        <v>Thạc sĩ chuyên ngành Tai Mũi Họng</v>
      </c>
      <c r="AQ67" s="22" t="str">
        <f t="shared" si="7"/>
        <v>Thạc sĩ</v>
      </c>
      <c r="AR67" s="33" t="s">
        <v>122</v>
      </c>
      <c r="AS67" s="33" t="s">
        <v>3909</v>
      </c>
      <c r="AT67" s="45">
        <v>43229</v>
      </c>
      <c r="AU67" s="16" t="s">
        <v>528</v>
      </c>
      <c r="AV67" s="33" t="s">
        <v>160</v>
      </c>
      <c r="AW67" s="33" t="s">
        <v>2595</v>
      </c>
      <c r="AX67" s="33"/>
      <c r="AY67" s="33"/>
      <c r="AZ67" s="33"/>
      <c r="BA67" s="33"/>
      <c r="BB67" s="33"/>
      <c r="BC67" s="33"/>
      <c r="BD67" s="33" t="s">
        <v>3445</v>
      </c>
      <c r="BE67" s="33" t="s">
        <v>3517</v>
      </c>
    </row>
    <row r="68" spans="1:57" ht="20.25" customHeight="1">
      <c r="A68" s="16">
        <f t="shared" si="3"/>
        <v>65</v>
      </c>
      <c r="B68" s="16">
        <v>6</v>
      </c>
      <c r="C68" s="39" t="s">
        <v>3910</v>
      </c>
      <c r="D68" s="16">
        <v>1</v>
      </c>
      <c r="E68" s="16">
        <v>1</v>
      </c>
      <c r="F68" s="16">
        <v>1990</v>
      </c>
      <c r="G68" s="16">
        <f t="shared" si="9"/>
        <v>28</v>
      </c>
      <c r="H68" s="22">
        <v>0</v>
      </c>
      <c r="I68" s="40" t="s">
        <v>3911</v>
      </c>
      <c r="J68" s="40" t="s">
        <v>3912</v>
      </c>
      <c r="K68" s="16">
        <v>16</v>
      </c>
      <c r="L68" s="16">
        <v>1</v>
      </c>
      <c r="M68" s="16">
        <v>2006</v>
      </c>
      <c r="N68" s="22" t="s">
        <v>337</v>
      </c>
      <c r="O68" s="22" t="s">
        <v>3913</v>
      </c>
      <c r="P68" s="16" t="str">
        <f>N68</f>
        <v xml:space="preserve">Tiền Giang </v>
      </c>
      <c r="Q68" s="22" t="s">
        <v>2590</v>
      </c>
      <c r="R68" s="22" t="s">
        <v>261</v>
      </c>
      <c r="S68" s="22" t="s">
        <v>270</v>
      </c>
      <c r="T68" s="33" t="s">
        <v>168</v>
      </c>
      <c r="U68" s="80"/>
      <c r="V68" s="45">
        <v>43360</v>
      </c>
      <c r="W68" s="33" t="s">
        <v>250</v>
      </c>
      <c r="X68" s="45">
        <v>43360</v>
      </c>
      <c r="Y68" s="45">
        <v>43421</v>
      </c>
      <c r="Z68" s="45"/>
      <c r="AA68" s="33"/>
      <c r="AB68" s="33"/>
      <c r="AC68" s="45"/>
      <c r="AD68" s="33"/>
      <c r="AE68" s="45"/>
      <c r="AF68" s="33"/>
      <c r="AG68" s="33"/>
      <c r="AH68" s="33" t="s">
        <v>101</v>
      </c>
      <c r="AI68" s="33">
        <v>2015</v>
      </c>
      <c r="AJ68" s="33" t="s">
        <v>2286</v>
      </c>
      <c r="AK68" s="33"/>
      <c r="AL68" s="33" t="s">
        <v>104</v>
      </c>
      <c r="AM68" s="33" t="s">
        <v>138</v>
      </c>
      <c r="AN68" s="33"/>
      <c r="AO68" s="33"/>
      <c r="AP68" s="22" t="str">
        <f t="shared" si="6"/>
        <v xml:space="preserve">Bác sĩ Y đa khoa </v>
      </c>
      <c r="AQ68" s="22" t="str">
        <f t="shared" si="7"/>
        <v>BS.ĐH</v>
      </c>
      <c r="AR68" s="33" t="s">
        <v>141</v>
      </c>
      <c r="AS68" s="33"/>
      <c r="AT68" s="45"/>
      <c r="AU68" s="16"/>
      <c r="AV68" s="33"/>
      <c r="AW68" s="33"/>
      <c r="AX68" s="33"/>
      <c r="AY68" s="33"/>
      <c r="AZ68" s="33"/>
      <c r="BA68" s="33"/>
      <c r="BB68" s="33"/>
      <c r="BC68" s="33"/>
      <c r="BD68" s="33"/>
      <c r="BE68" s="33" t="s">
        <v>3517</v>
      </c>
    </row>
    <row r="69" spans="1:57" ht="20.25" customHeight="1">
      <c r="A69" s="16">
        <f t="shared" ref="A69:A92" si="10">+A68+1</f>
        <v>66</v>
      </c>
      <c r="B69" s="16">
        <v>7</v>
      </c>
      <c r="C69" s="42" t="s">
        <v>3914</v>
      </c>
      <c r="D69" s="33">
        <v>8</v>
      </c>
      <c r="E69" s="33">
        <v>7</v>
      </c>
      <c r="F69" s="33">
        <v>1976</v>
      </c>
      <c r="G69" s="16">
        <f t="shared" si="9"/>
        <v>42</v>
      </c>
      <c r="H69" s="33">
        <v>1</v>
      </c>
      <c r="I69" s="43" t="s">
        <v>3915</v>
      </c>
      <c r="J69" s="43" t="s">
        <v>3916</v>
      </c>
      <c r="K69" s="33">
        <v>23</v>
      </c>
      <c r="L69" s="33">
        <v>11</v>
      </c>
      <c r="M69" s="33">
        <v>2012</v>
      </c>
      <c r="N69" s="33" t="s">
        <v>474</v>
      </c>
      <c r="O69" s="33" t="s">
        <v>3917</v>
      </c>
      <c r="P69" s="33" t="str">
        <f>N69</f>
        <v xml:space="preserve">Tp.HCM </v>
      </c>
      <c r="Q69" s="33" t="s">
        <v>2590</v>
      </c>
      <c r="R69" s="33" t="s">
        <v>2712</v>
      </c>
      <c r="S69" s="33" t="s">
        <v>151</v>
      </c>
      <c r="T69" s="33" t="s">
        <v>152</v>
      </c>
      <c r="U69" s="80"/>
      <c r="V69" s="45">
        <v>43374</v>
      </c>
      <c r="W69" s="33" t="s">
        <v>182</v>
      </c>
      <c r="X69" s="45">
        <v>43374</v>
      </c>
      <c r="Y69" s="45"/>
      <c r="Z69" s="45">
        <v>43677</v>
      </c>
      <c r="AA69" s="33"/>
      <c r="AB69" s="33"/>
      <c r="AC69" s="45"/>
      <c r="AD69" s="33"/>
      <c r="AE69" s="45"/>
      <c r="AF69" s="33"/>
      <c r="AG69" s="33"/>
      <c r="AH69" s="33" t="s">
        <v>135</v>
      </c>
      <c r="AI69" s="33">
        <v>2014</v>
      </c>
      <c r="AJ69" s="33" t="s">
        <v>525</v>
      </c>
      <c r="AK69" s="33" t="s">
        <v>3918</v>
      </c>
      <c r="AL69" s="33"/>
      <c r="AM69" s="33"/>
      <c r="AN69" s="33"/>
      <c r="AO69" s="33"/>
      <c r="AP69" s="22" t="str">
        <f t="shared" ref="AP69:AP92" si="11">R69</f>
        <v xml:space="preserve">Bác sĩ chuyên khoa cấp I - Tai Mũi Họng </v>
      </c>
      <c r="AQ69" s="22" t="str">
        <f t="shared" ref="AQ69:AQ92" si="12">T69</f>
        <v>CKI</v>
      </c>
      <c r="AR69" s="33" t="s">
        <v>158</v>
      </c>
      <c r="AS69" s="33" t="s">
        <v>3919</v>
      </c>
      <c r="AT69" s="45">
        <v>41991</v>
      </c>
      <c r="AU69" s="16" t="s">
        <v>529</v>
      </c>
      <c r="AV69" s="33" t="s">
        <v>160</v>
      </c>
      <c r="AW69" s="33" t="s">
        <v>2595</v>
      </c>
      <c r="AX69" s="33"/>
      <c r="AY69" s="33"/>
      <c r="AZ69" s="33"/>
      <c r="BA69" s="33"/>
      <c r="BB69" s="33"/>
      <c r="BC69" s="33"/>
      <c r="BD69" s="33"/>
      <c r="BE69" s="33"/>
    </row>
    <row r="70" spans="1:57" ht="23.25" customHeight="1">
      <c r="A70" s="16">
        <f t="shared" si="10"/>
        <v>67</v>
      </c>
      <c r="B70" s="16">
        <v>1</v>
      </c>
      <c r="C70" s="242" t="s">
        <v>3920</v>
      </c>
      <c r="D70" s="33">
        <v>16</v>
      </c>
      <c r="E70" s="33">
        <v>6</v>
      </c>
      <c r="F70" s="33">
        <v>1965</v>
      </c>
      <c r="G70" s="16">
        <f t="shared" ref="G70:G74" si="13">$G$1-F70</f>
        <v>53</v>
      </c>
      <c r="H70" s="33">
        <v>1</v>
      </c>
      <c r="I70" s="43" t="s">
        <v>3921</v>
      </c>
      <c r="J70" s="43" t="s">
        <v>3922</v>
      </c>
      <c r="K70" s="33">
        <v>27</v>
      </c>
      <c r="L70" s="33">
        <v>12</v>
      </c>
      <c r="M70" s="33">
        <v>2004</v>
      </c>
      <c r="N70" s="33" t="s">
        <v>1406</v>
      </c>
      <c r="O70" s="33" t="s">
        <v>3923</v>
      </c>
      <c r="P70" s="33" t="s">
        <v>1406</v>
      </c>
      <c r="Q70" s="33" t="s">
        <v>2745</v>
      </c>
      <c r="R70" s="33" t="s">
        <v>3924</v>
      </c>
      <c r="S70" s="33" t="s">
        <v>151</v>
      </c>
      <c r="T70" s="33" t="s">
        <v>131</v>
      </c>
      <c r="U70" s="80">
        <v>200</v>
      </c>
      <c r="V70" s="45">
        <v>43251</v>
      </c>
      <c r="W70" s="33" t="s">
        <v>238</v>
      </c>
      <c r="X70" s="45">
        <v>43251</v>
      </c>
      <c r="Y70" s="45">
        <v>43344</v>
      </c>
      <c r="Z70" s="29">
        <v>43708</v>
      </c>
      <c r="AA70" s="29"/>
      <c r="AB70" s="16"/>
      <c r="AC70" s="29"/>
      <c r="AD70" s="16"/>
      <c r="AE70" s="29"/>
      <c r="AF70" s="33"/>
      <c r="AG70" s="33"/>
      <c r="AH70" s="33" t="s">
        <v>1762</v>
      </c>
      <c r="AI70" s="33">
        <v>1994</v>
      </c>
      <c r="AJ70" s="33" t="s">
        <v>3925</v>
      </c>
      <c r="AK70" s="33" t="s">
        <v>3926</v>
      </c>
      <c r="AL70" s="33"/>
      <c r="AM70" s="33" t="s">
        <v>138</v>
      </c>
      <c r="AN70" s="33" t="s">
        <v>3927</v>
      </c>
      <c r="AO70" s="33" t="s">
        <v>3928</v>
      </c>
      <c r="AP70" s="33" t="str">
        <f t="shared" si="11"/>
        <v>Bác sĩ đa khoa/Chuyên khoa Mắt</v>
      </c>
      <c r="AQ70" s="33" t="str">
        <f t="shared" si="12"/>
        <v>ĐH</v>
      </c>
      <c r="AR70" s="33" t="s">
        <v>3475</v>
      </c>
      <c r="AS70" s="33" t="s">
        <v>3929</v>
      </c>
      <c r="AT70" s="45">
        <v>41070</v>
      </c>
      <c r="AU70" s="33" t="s">
        <v>3467</v>
      </c>
      <c r="AV70" s="16" t="s">
        <v>85</v>
      </c>
      <c r="AW70" s="33" t="s">
        <v>2750</v>
      </c>
      <c r="AX70" s="33"/>
      <c r="AY70" s="33"/>
      <c r="AZ70" s="33"/>
      <c r="BA70" s="33"/>
      <c r="BB70" s="33"/>
      <c r="BC70" s="33"/>
      <c r="BD70" s="33" t="s">
        <v>3445</v>
      </c>
      <c r="BE70" s="33" t="s">
        <v>3446</v>
      </c>
    </row>
    <row r="71" spans="1:57" ht="20.25" customHeight="1">
      <c r="A71" s="16">
        <f t="shared" si="10"/>
        <v>68</v>
      </c>
      <c r="B71" s="16">
        <v>2</v>
      </c>
      <c r="C71" s="242" t="s">
        <v>3930</v>
      </c>
      <c r="D71" s="33">
        <v>1</v>
      </c>
      <c r="E71" s="33">
        <v>8</v>
      </c>
      <c r="F71" s="33">
        <v>1982</v>
      </c>
      <c r="G71" s="16">
        <f t="shared" si="13"/>
        <v>36</v>
      </c>
      <c r="H71" s="33">
        <v>0</v>
      </c>
      <c r="I71" s="43" t="s">
        <v>3931</v>
      </c>
      <c r="J71" s="43" t="s">
        <v>3932</v>
      </c>
      <c r="K71" s="33">
        <v>5</v>
      </c>
      <c r="L71" s="33">
        <v>9</v>
      </c>
      <c r="M71" s="33">
        <v>2013</v>
      </c>
      <c r="N71" s="33" t="s">
        <v>1085</v>
      </c>
      <c r="O71" s="33" t="s">
        <v>3933</v>
      </c>
      <c r="P71" s="33" t="str">
        <f>N71</f>
        <v>Cần Thơ</v>
      </c>
      <c r="Q71" s="33" t="s">
        <v>2745</v>
      </c>
      <c r="R71" s="33" t="s">
        <v>2763</v>
      </c>
      <c r="S71" s="33" t="s">
        <v>151</v>
      </c>
      <c r="T71" s="33" t="s">
        <v>152</v>
      </c>
      <c r="U71" s="80"/>
      <c r="V71" s="45">
        <v>43374</v>
      </c>
      <c r="W71" s="33" t="s">
        <v>182</v>
      </c>
      <c r="X71" s="45">
        <v>43374</v>
      </c>
      <c r="Y71" s="45"/>
      <c r="Z71" s="45">
        <v>43677</v>
      </c>
      <c r="AA71" s="33"/>
      <c r="AB71" s="33"/>
      <c r="AC71" s="45"/>
      <c r="AD71" s="33"/>
      <c r="AE71" s="45"/>
      <c r="AF71" s="33"/>
      <c r="AG71" s="33"/>
      <c r="AH71" s="33" t="s">
        <v>135</v>
      </c>
      <c r="AI71" s="33">
        <v>2014</v>
      </c>
      <c r="AJ71" s="33" t="s">
        <v>525</v>
      </c>
      <c r="AK71" s="33" t="s">
        <v>3934</v>
      </c>
      <c r="AL71" s="33" t="s">
        <v>104</v>
      </c>
      <c r="AM71" s="33"/>
      <c r="AN71" s="33"/>
      <c r="AO71" s="33"/>
      <c r="AP71" s="22" t="str">
        <f t="shared" si="11"/>
        <v>Bác sĩ chuyên khoa cấp I - Nhãn khoa</v>
      </c>
      <c r="AQ71" s="22" t="str">
        <f t="shared" si="12"/>
        <v>CKI</v>
      </c>
      <c r="AR71" s="33" t="s">
        <v>158</v>
      </c>
      <c r="AS71" s="33" t="s">
        <v>3935</v>
      </c>
      <c r="AT71" s="45">
        <v>41402</v>
      </c>
      <c r="AU71" s="16" t="s">
        <v>786</v>
      </c>
      <c r="AV71" s="33" t="s">
        <v>160</v>
      </c>
      <c r="AW71" s="33" t="s">
        <v>2750</v>
      </c>
      <c r="AX71" s="33"/>
      <c r="AY71" s="33"/>
      <c r="AZ71" s="33"/>
      <c r="BA71" s="33"/>
      <c r="BB71" s="33"/>
      <c r="BC71" s="33"/>
      <c r="BD71" s="33"/>
      <c r="BE71" s="33"/>
    </row>
    <row r="72" spans="1:57" ht="23.25" customHeight="1">
      <c r="A72" s="16">
        <f t="shared" si="10"/>
        <v>69</v>
      </c>
      <c r="B72" s="16">
        <v>1</v>
      </c>
      <c r="C72" s="242" t="s">
        <v>2425</v>
      </c>
      <c r="D72" s="33">
        <v>7</v>
      </c>
      <c r="E72" s="33">
        <v>9</v>
      </c>
      <c r="F72" s="33">
        <v>1963</v>
      </c>
      <c r="G72" s="16">
        <f t="shared" si="13"/>
        <v>55</v>
      </c>
      <c r="H72" s="33">
        <v>0</v>
      </c>
      <c r="I72" s="43" t="s">
        <v>3936</v>
      </c>
      <c r="J72" s="43" t="s">
        <v>3937</v>
      </c>
      <c r="K72" s="33">
        <v>6</v>
      </c>
      <c r="L72" s="33">
        <v>6</v>
      </c>
      <c r="M72" s="33">
        <v>2017</v>
      </c>
      <c r="N72" s="33" t="s">
        <v>333</v>
      </c>
      <c r="O72" s="33" t="s">
        <v>3938</v>
      </c>
      <c r="P72" s="33" t="s">
        <v>333</v>
      </c>
      <c r="Q72" s="33" t="s">
        <v>2819</v>
      </c>
      <c r="R72" s="33" t="s">
        <v>2791</v>
      </c>
      <c r="S72" s="33" t="s">
        <v>130</v>
      </c>
      <c r="T72" s="33" t="s">
        <v>152</v>
      </c>
      <c r="U72" s="80">
        <v>4</v>
      </c>
      <c r="V72" s="45">
        <v>43283</v>
      </c>
      <c r="W72" s="33" t="s">
        <v>197</v>
      </c>
      <c r="X72" s="45">
        <v>43283</v>
      </c>
      <c r="Y72" s="29">
        <v>43344</v>
      </c>
      <c r="Z72" s="29">
        <v>43708</v>
      </c>
      <c r="AA72" s="33"/>
      <c r="AB72" s="33"/>
      <c r="AC72" s="33"/>
      <c r="AD72" s="33"/>
      <c r="AE72" s="33"/>
      <c r="AF72" s="33"/>
      <c r="AG72" s="33"/>
      <c r="AH72" s="33" t="s">
        <v>101</v>
      </c>
      <c r="AI72" s="33">
        <v>2003</v>
      </c>
      <c r="AJ72" s="33" t="s">
        <v>525</v>
      </c>
      <c r="AK72" s="33" t="s">
        <v>3939</v>
      </c>
      <c r="AL72" s="33" t="s">
        <v>104</v>
      </c>
      <c r="AM72" s="33" t="s">
        <v>138</v>
      </c>
      <c r="AN72" s="33"/>
      <c r="AO72" s="33"/>
      <c r="AP72" s="33" t="str">
        <f t="shared" si="11"/>
        <v>Bác sĩ chuyên khoa cấp I - Phục hồi chức năng</v>
      </c>
      <c r="AQ72" s="33" t="str">
        <f t="shared" si="12"/>
        <v>CKI</v>
      </c>
      <c r="AR72" s="33" t="s">
        <v>158</v>
      </c>
      <c r="AS72" s="33" t="s">
        <v>3940</v>
      </c>
      <c r="AT72" s="45" t="s">
        <v>3941</v>
      </c>
      <c r="AU72" s="33" t="s">
        <v>517</v>
      </c>
      <c r="AV72" s="33" t="s">
        <v>85</v>
      </c>
      <c r="AW72" s="33" t="s">
        <v>3942</v>
      </c>
      <c r="AX72" s="33"/>
      <c r="AY72" s="33"/>
      <c r="AZ72" s="79"/>
      <c r="BA72" s="79"/>
      <c r="BB72" s="79"/>
      <c r="BC72" s="79"/>
      <c r="BD72" s="33" t="s">
        <v>3445</v>
      </c>
      <c r="BE72" s="33" t="s">
        <v>3446</v>
      </c>
    </row>
    <row r="73" spans="1:57" ht="20.25" customHeight="1">
      <c r="A73" s="16">
        <f t="shared" si="10"/>
        <v>70</v>
      </c>
      <c r="B73" s="16">
        <v>2</v>
      </c>
      <c r="C73" s="136" t="s">
        <v>3943</v>
      </c>
      <c r="D73" s="16"/>
      <c r="E73" s="16"/>
      <c r="F73" s="16">
        <v>1982</v>
      </c>
      <c r="G73" s="16">
        <f t="shared" si="13"/>
        <v>36</v>
      </c>
      <c r="H73" s="16">
        <v>1</v>
      </c>
      <c r="I73" s="32" t="s">
        <v>3944</v>
      </c>
      <c r="J73" s="32" t="s">
        <v>3945</v>
      </c>
      <c r="K73" s="16">
        <v>3</v>
      </c>
      <c r="L73" s="16">
        <v>11</v>
      </c>
      <c r="M73" s="16">
        <v>2012</v>
      </c>
      <c r="N73" s="16" t="s">
        <v>290</v>
      </c>
      <c r="O73" s="16" t="s">
        <v>3946</v>
      </c>
      <c r="P73" s="16" t="s">
        <v>290</v>
      </c>
      <c r="Q73" s="16" t="s">
        <v>2828</v>
      </c>
      <c r="R73" s="16" t="s">
        <v>2820</v>
      </c>
      <c r="S73" s="22" t="s">
        <v>151</v>
      </c>
      <c r="T73" s="16" t="s">
        <v>131</v>
      </c>
      <c r="U73" s="16">
        <v>196</v>
      </c>
      <c r="V73" s="29">
        <v>43199</v>
      </c>
      <c r="W73" s="16" t="s">
        <v>238</v>
      </c>
      <c r="X73" s="29">
        <v>43199</v>
      </c>
      <c r="Y73" s="29">
        <v>43344</v>
      </c>
      <c r="Z73" s="29">
        <v>43708</v>
      </c>
      <c r="AA73" s="29"/>
      <c r="AB73" s="16"/>
      <c r="AC73" s="29"/>
      <c r="AD73" s="16"/>
      <c r="AE73" s="29"/>
      <c r="AF73" s="16"/>
      <c r="AG73" s="14"/>
      <c r="AH73" s="16" t="s">
        <v>211</v>
      </c>
      <c r="AI73" s="16">
        <v>2012</v>
      </c>
      <c r="AJ73" s="16" t="s">
        <v>717</v>
      </c>
      <c r="AK73" s="16" t="s">
        <v>3947</v>
      </c>
      <c r="AL73" s="16" t="s">
        <v>104</v>
      </c>
      <c r="AM73" s="16" t="s">
        <v>104</v>
      </c>
      <c r="AN73" s="16"/>
      <c r="AO73" s="16"/>
      <c r="AP73" s="33" t="str">
        <f t="shared" si="11"/>
        <v>Bác sĩ Y học cổ truyền</v>
      </c>
      <c r="AQ73" s="33" t="str">
        <f t="shared" si="12"/>
        <v>ĐH</v>
      </c>
      <c r="AR73" s="16" t="s">
        <v>141</v>
      </c>
      <c r="AS73" s="32" t="s">
        <v>3948</v>
      </c>
      <c r="AT73" s="29">
        <v>41911</v>
      </c>
      <c r="AU73" s="16" t="s">
        <v>528</v>
      </c>
      <c r="AV73" s="33" t="s">
        <v>85</v>
      </c>
      <c r="AW73" s="16" t="s">
        <v>3949</v>
      </c>
      <c r="AX73" s="16"/>
      <c r="AY73" s="16" t="s">
        <v>374</v>
      </c>
      <c r="AZ73" s="16"/>
      <c r="BA73" s="16"/>
      <c r="BB73" s="16"/>
      <c r="BC73" s="16"/>
      <c r="BD73" s="33" t="s">
        <v>3445</v>
      </c>
      <c r="BE73" s="33" t="s">
        <v>3446</v>
      </c>
    </row>
    <row r="74" spans="1:57" ht="23.25" customHeight="1">
      <c r="A74" s="16">
        <f t="shared" si="10"/>
        <v>71</v>
      </c>
      <c r="B74" s="16">
        <v>3</v>
      </c>
      <c r="C74" s="42" t="s">
        <v>3950</v>
      </c>
      <c r="D74" s="33">
        <v>30</v>
      </c>
      <c r="E74" s="33">
        <v>12</v>
      </c>
      <c r="F74" s="33">
        <v>1980</v>
      </c>
      <c r="G74" s="16">
        <f t="shared" si="13"/>
        <v>38</v>
      </c>
      <c r="H74" s="33">
        <v>0</v>
      </c>
      <c r="I74" s="43" t="s">
        <v>3951</v>
      </c>
      <c r="J74" s="43" t="s">
        <v>3952</v>
      </c>
      <c r="K74" s="33">
        <v>7</v>
      </c>
      <c r="L74" s="33">
        <v>5</v>
      </c>
      <c r="M74" s="33">
        <v>2015</v>
      </c>
      <c r="N74" s="33" t="s">
        <v>333</v>
      </c>
      <c r="O74" s="33" t="s">
        <v>3953</v>
      </c>
      <c r="P74" s="33" t="s">
        <v>333</v>
      </c>
      <c r="Q74" s="16" t="s">
        <v>2828</v>
      </c>
      <c r="R74" s="33" t="s">
        <v>2820</v>
      </c>
      <c r="S74" s="33" t="s">
        <v>151</v>
      </c>
      <c r="T74" s="33" t="s">
        <v>141</v>
      </c>
      <c r="U74" s="80">
        <v>197</v>
      </c>
      <c r="V74" s="45">
        <v>43242</v>
      </c>
      <c r="W74" s="33" t="s">
        <v>238</v>
      </c>
      <c r="X74" s="45">
        <v>43242</v>
      </c>
      <c r="Y74" s="29">
        <v>43344</v>
      </c>
      <c r="Z74" s="29">
        <v>43708</v>
      </c>
      <c r="AA74" s="33"/>
      <c r="AB74" s="33"/>
      <c r="AC74" s="45"/>
      <c r="AD74" s="33"/>
      <c r="AE74" s="45"/>
      <c r="AF74" s="33"/>
      <c r="AG74" s="33"/>
      <c r="AH74" s="16" t="s">
        <v>211</v>
      </c>
      <c r="AI74" s="33">
        <v>2013</v>
      </c>
      <c r="AJ74" s="33" t="s">
        <v>525</v>
      </c>
      <c r="AK74" s="33" t="s">
        <v>3954</v>
      </c>
      <c r="AL74" s="33" t="s">
        <v>104</v>
      </c>
      <c r="AM74" s="33" t="s">
        <v>138</v>
      </c>
      <c r="AN74" s="33" t="s">
        <v>3955</v>
      </c>
      <c r="AO74" s="33" t="s">
        <v>3956</v>
      </c>
      <c r="AP74" s="33" t="str">
        <f t="shared" si="11"/>
        <v>Bác sĩ Y học cổ truyền</v>
      </c>
      <c r="AQ74" s="33" t="str">
        <f t="shared" si="12"/>
        <v>BS</v>
      </c>
      <c r="AR74" s="33" t="s">
        <v>3475</v>
      </c>
      <c r="AS74" s="33" t="s">
        <v>3957</v>
      </c>
      <c r="AT74" s="45">
        <v>42202</v>
      </c>
      <c r="AU74" s="33" t="s">
        <v>517</v>
      </c>
      <c r="AV74" s="33" t="s">
        <v>85</v>
      </c>
      <c r="AW74" s="33" t="s">
        <v>603</v>
      </c>
      <c r="AX74" s="33"/>
      <c r="AY74" s="33"/>
      <c r="AZ74" s="33"/>
      <c r="BA74" s="33"/>
      <c r="BB74" s="33"/>
      <c r="BC74" s="33"/>
      <c r="BD74" s="33" t="s">
        <v>3445</v>
      </c>
      <c r="BE74" s="33" t="s">
        <v>3446</v>
      </c>
    </row>
    <row r="75" spans="1:57" ht="21.75" customHeight="1">
      <c r="A75" s="16">
        <f t="shared" si="10"/>
        <v>72</v>
      </c>
      <c r="B75" s="33">
        <v>1</v>
      </c>
      <c r="C75" s="195" t="s">
        <v>3958</v>
      </c>
      <c r="D75" s="33">
        <v>3</v>
      </c>
      <c r="E75" s="33">
        <v>6</v>
      </c>
      <c r="F75" s="33">
        <v>1975</v>
      </c>
      <c r="G75" s="16">
        <f t="shared" ref="G75:G79" si="14">$G$1-F75</f>
        <v>43</v>
      </c>
      <c r="H75" s="33">
        <v>1</v>
      </c>
      <c r="I75" s="43" t="s">
        <v>3959</v>
      </c>
      <c r="J75" s="43" t="s">
        <v>3960</v>
      </c>
      <c r="K75" s="33">
        <v>11</v>
      </c>
      <c r="L75" s="33">
        <v>5</v>
      </c>
      <c r="M75" s="33">
        <v>2010</v>
      </c>
      <c r="N75" s="33" t="s">
        <v>1406</v>
      </c>
      <c r="O75" s="33" t="s">
        <v>3961</v>
      </c>
      <c r="P75" s="33" t="s">
        <v>1406</v>
      </c>
      <c r="Q75" s="33" t="s">
        <v>2859</v>
      </c>
      <c r="R75" s="33" t="s">
        <v>2884</v>
      </c>
      <c r="S75" s="33" t="s">
        <v>130</v>
      </c>
      <c r="T75" s="33" t="s">
        <v>152</v>
      </c>
      <c r="U75" s="80">
        <v>183</v>
      </c>
      <c r="V75" s="45">
        <v>43255</v>
      </c>
      <c r="W75" s="33" t="s">
        <v>238</v>
      </c>
      <c r="X75" s="45">
        <v>43255</v>
      </c>
      <c r="Y75" s="29">
        <v>43344</v>
      </c>
      <c r="Z75" s="29">
        <v>43708</v>
      </c>
      <c r="AA75" s="33"/>
      <c r="AB75" s="33"/>
      <c r="AC75" s="45"/>
      <c r="AD75" s="33"/>
      <c r="AE75" s="45"/>
      <c r="AF75" s="33"/>
      <c r="AG75" s="33"/>
      <c r="AH75" s="33" t="s">
        <v>135</v>
      </c>
      <c r="AI75" s="33">
        <v>2009</v>
      </c>
      <c r="AJ75" s="33" t="s">
        <v>525</v>
      </c>
      <c r="AK75" s="33" t="s">
        <v>3962</v>
      </c>
      <c r="AL75" s="33" t="s">
        <v>226</v>
      </c>
      <c r="AM75" s="33" t="s">
        <v>138</v>
      </c>
      <c r="AN75" s="33" t="s">
        <v>3963</v>
      </c>
      <c r="AO75" s="33" t="s">
        <v>3964</v>
      </c>
      <c r="AP75" s="33" t="str">
        <f t="shared" si="11"/>
        <v>Bác sĩ chuyên khoa cấp I - Gây mê hồi sức</v>
      </c>
      <c r="AQ75" s="33" t="str">
        <f t="shared" si="12"/>
        <v>CKI</v>
      </c>
      <c r="AR75" s="33" t="s">
        <v>3475</v>
      </c>
      <c r="AS75" s="33" t="s">
        <v>3965</v>
      </c>
      <c r="AT75" s="45" t="s">
        <v>3966</v>
      </c>
      <c r="AU75" s="33" t="s">
        <v>3467</v>
      </c>
      <c r="AV75" s="33" t="s">
        <v>85</v>
      </c>
      <c r="AW75" s="33" t="s">
        <v>3967</v>
      </c>
      <c r="AX75" s="33"/>
      <c r="AY75" s="33"/>
      <c r="AZ75" s="79"/>
      <c r="BA75" s="79"/>
      <c r="BB75" s="79"/>
      <c r="BC75" s="79"/>
      <c r="BD75" s="33" t="s">
        <v>3445</v>
      </c>
      <c r="BE75" s="33" t="s">
        <v>3446</v>
      </c>
    </row>
    <row r="76" spans="1:57" ht="20.25" customHeight="1">
      <c r="A76" s="16">
        <f t="shared" si="10"/>
        <v>73</v>
      </c>
      <c r="B76" s="16">
        <v>2</v>
      </c>
      <c r="C76" s="39" t="s">
        <v>3968</v>
      </c>
      <c r="D76" s="22">
        <v>24</v>
      </c>
      <c r="E76" s="22">
        <v>9</v>
      </c>
      <c r="F76" s="22">
        <v>1987</v>
      </c>
      <c r="G76" s="16">
        <f t="shared" si="14"/>
        <v>31</v>
      </c>
      <c r="H76" s="22">
        <v>1</v>
      </c>
      <c r="I76" s="35" t="s">
        <v>3969</v>
      </c>
      <c r="J76" s="35" t="s">
        <v>3970</v>
      </c>
      <c r="K76" s="22">
        <v>23</v>
      </c>
      <c r="L76" s="22">
        <v>4</v>
      </c>
      <c r="M76" s="22">
        <v>2003</v>
      </c>
      <c r="N76" s="22" t="s">
        <v>268</v>
      </c>
      <c r="O76" s="22" t="s">
        <v>3971</v>
      </c>
      <c r="P76" s="22" t="s">
        <v>268</v>
      </c>
      <c r="Q76" s="22" t="s">
        <v>2859</v>
      </c>
      <c r="R76" s="22" t="s">
        <v>3972</v>
      </c>
      <c r="S76" s="22" t="s">
        <v>270</v>
      </c>
      <c r="T76" s="22" t="s">
        <v>168</v>
      </c>
      <c r="U76" s="16">
        <v>182</v>
      </c>
      <c r="V76" s="29">
        <v>43206</v>
      </c>
      <c r="W76" s="22" t="s">
        <v>238</v>
      </c>
      <c r="X76" s="29">
        <v>43206</v>
      </c>
      <c r="Y76" s="29">
        <v>43344</v>
      </c>
      <c r="Z76" s="29">
        <v>43708</v>
      </c>
      <c r="AA76" s="29"/>
      <c r="AB76" s="33"/>
      <c r="AC76" s="45"/>
      <c r="AD76" s="33"/>
      <c r="AE76" s="45"/>
      <c r="AF76" s="33"/>
      <c r="AG76" s="33"/>
      <c r="AH76" s="33" t="s">
        <v>211</v>
      </c>
      <c r="AI76" s="33">
        <v>2011</v>
      </c>
      <c r="AJ76" s="22" t="s">
        <v>271</v>
      </c>
      <c r="AK76" s="33" t="s">
        <v>3973</v>
      </c>
      <c r="AL76" s="33" t="s">
        <v>104</v>
      </c>
      <c r="AM76" s="33" t="s">
        <v>104</v>
      </c>
      <c r="AN76" s="33" t="s">
        <v>3974</v>
      </c>
      <c r="AO76" s="33" t="s">
        <v>3975</v>
      </c>
      <c r="AP76" s="22" t="str">
        <f t="shared" si="11"/>
        <v>Bác sĩ Y đa khoa/Định hướng chuyên khoa GMHS</v>
      </c>
      <c r="AQ76" s="22" t="str">
        <f t="shared" si="12"/>
        <v>BS.ĐH</v>
      </c>
      <c r="AR76" s="22" t="s">
        <v>141</v>
      </c>
      <c r="AS76" s="33" t="s">
        <v>3976</v>
      </c>
      <c r="AT76" s="33" t="s">
        <v>3977</v>
      </c>
      <c r="AU76" s="22" t="s">
        <v>274</v>
      </c>
      <c r="AV76" s="33" t="s">
        <v>85</v>
      </c>
      <c r="AW76" s="33" t="s">
        <v>3978</v>
      </c>
      <c r="AX76" s="33"/>
      <c r="AY76" s="33"/>
      <c r="AZ76" s="33"/>
      <c r="BA76" s="33"/>
      <c r="BB76" s="33"/>
      <c r="BC76" s="33"/>
      <c r="BD76" s="33" t="s">
        <v>3445</v>
      </c>
      <c r="BE76" s="33" t="s">
        <v>3446</v>
      </c>
    </row>
    <row r="77" spans="1:57" ht="20.100000000000001" customHeight="1">
      <c r="A77" s="16">
        <f t="shared" si="10"/>
        <v>74</v>
      </c>
      <c r="B77" s="33">
        <v>3</v>
      </c>
      <c r="C77" s="175" t="s">
        <v>3979</v>
      </c>
      <c r="D77" s="16">
        <v>30</v>
      </c>
      <c r="E77" s="16">
        <v>4</v>
      </c>
      <c r="F77" s="16">
        <v>1957</v>
      </c>
      <c r="G77" s="16">
        <f t="shared" si="14"/>
        <v>61</v>
      </c>
      <c r="H77" s="16">
        <v>1</v>
      </c>
      <c r="I77" s="40" t="s">
        <v>3980</v>
      </c>
      <c r="J77" s="41" t="s">
        <v>3981</v>
      </c>
      <c r="K77" s="16">
        <v>9</v>
      </c>
      <c r="L77" s="16">
        <v>6</v>
      </c>
      <c r="M77" s="16">
        <v>2010</v>
      </c>
      <c r="N77" s="22" t="s">
        <v>1085</v>
      </c>
      <c r="O77" s="22" t="s">
        <v>3982</v>
      </c>
      <c r="P77" s="22" t="s">
        <v>1085</v>
      </c>
      <c r="Q77" s="16" t="s">
        <v>2859</v>
      </c>
      <c r="R77" s="33" t="s">
        <v>2860</v>
      </c>
      <c r="S77" s="16" t="s">
        <v>151</v>
      </c>
      <c r="T77" s="16" t="s">
        <v>97</v>
      </c>
      <c r="U77" s="16">
        <v>1</v>
      </c>
      <c r="V77" s="29">
        <v>43344</v>
      </c>
      <c r="W77" s="16" t="s">
        <v>197</v>
      </c>
      <c r="X77" s="29">
        <v>42857</v>
      </c>
      <c r="Y77" s="29">
        <v>43344</v>
      </c>
      <c r="Z77" s="29">
        <v>43708</v>
      </c>
      <c r="AA77" s="29"/>
      <c r="AB77" s="29"/>
      <c r="AC77" s="34"/>
      <c r="AD77" s="34"/>
      <c r="AE77" s="34"/>
      <c r="AF77" s="16"/>
      <c r="AG77" s="29"/>
      <c r="AH77" s="22" t="s">
        <v>171</v>
      </c>
      <c r="AI77" s="22">
        <v>2012</v>
      </c>
      <c r="AJ77" s="22" t="s">
        <v>262</v>
      </c>
      <c r="AK77" s="16"/>
      <c r="AL77" s="22"/>
      <c r="AM77" s="22"/>
      <c r="AN77" s="22"/>
      <c r="AO77" s="33"/>
      <c r="AP77" s="22" t="str">
        <f t="shared" si="11"/>
        <v>Bác sĩ chuyên khoa cấp II - Gây mê hồi sức</v>
      </c>
      <c r="AQ77" s="22" t="str">
        <f t="shared" si="12"/>
        <v>CKII</v>
      </c>
      <c r="AR77" s="22" t="s">
        <v>107</v>
      </c>
      <c r="AS77" s="35" t="s">
        <v>3983</v>
      </c>
      <c r="AT77" s="34">
        <v>41148</v>
      </c>
      <c r="AU77" s="22" t="s">
        <v>1851</v>
      </c>
      <c r="AV77" s="22" t="s">
        <v>704</v>
      </c>
      <c r="AW77" s="22" t="s">
        <v>3984</v>
      </c>
      <c r="AX77" s="16"/>
      <c r="AY77" s="16"/>
      <c r="AZ77" s="16"/>
      <c r="BA77" s="16"/>
      <c r="BB77" s="22" t="s">
        <v>3985</v>
      </c>
      <c r="BC77" s="16" t="s">
        <v>3986</v>
      </c>
      <c r="BD77" s="33" t="s">
        <v>3445</v>
      </c>
      <c r="BE77" s="33" t="s">
        <v>3446</v>
      </c>
    </row>
    <row r="78" spans="1:57" ht="20.100000000000001" customHeight="1">
      <c r="A78" s="16">
        <f t="shared" si="10"/>
        <v>75</v>
      </c>
      <c r="B78" s="16">
        <v>4</v>
      </c>
      <c r="C78" s="39" t="s">
        <v>3987</v>
      </c>
      <c r="D78" s="16">
        <v>1</v>
      </c>
      <c r="E78" s="16">
        <v>4</v>
      </c>
      <c r="F78" s="16">
        <v>1965</v>
      </c>
      <c r="G78" s="16">
        <f t="shared" si="14"/>
        <v>53</v>
      </c>
      <c r="H78" s="22">
        <v>1</v>
      </c>
      <c r="I78" s="40" t="s">
        <v>3988</v>
      </c>
      <c r="J78" s="40" t="s">
        <v>3989</v>
      </c>
      <c r="K78" s="16">
        <v>22</v>
      </c>
      <c r="L78" s="16">
        <v>8</v>
      </c>
      <c r="M78" s="16">
        <v>2012</v>
      </c>
      <c r="N78" s="22" t="s">
        <v>771</v>
      </c>
      <c r="O78" s="22" t="s">
        <v>3990</v>
      </c>
      <c r="P78" s="16" t="str">
        <f>N78</f>
        <v>Đắk Lắk</v>
      </c>
      <c r="Q78" s="22" t="s">
        <v>2859</v>
      </c>
      <c r="R78" s="22" t="s">
        <v>744</v>
      </c>
      <c r="S78" s="22" t="s">
        <v>151</v>
      </c>
      <c r="T78" s="16" t="s">
        <v>168</v>
      </c>
      <c r="U78" s="16"/>
      <c r="V78" s="29">
        <v>43356</v>
      </c>
      <c r="W78" s="16" t="s">
        <v>344</v>
      </c>
      <c r="X78" s="29">
        <v>43356</v>
      </c>
      <c r="Y78" s="29">
        <v>43417</v>
      </c>
      <c r="Z78" s="29"/>
      <c r="AA78" s="29"/>
      <c r="AB78" s="29"/>
      <c r="AC78" s="34"/>
      <c r="AD78" s="34"/>
      <c r="AE78" s="34"/>
      <c r="AF78" s="16"/>
      <c r="AG78" s="29"/>
      <c r="AH78" s="22" t="s">
        <v>239</v>
      </c>
      <c r="AI78" s="22">
        <v>2006</v>
      </c>
      <c r="AJ78" s="22" t="s">
        <v>3829</v>
      </c>
      <c r="AK78" s="16" t="s">
        <v>3991</v>
      </c>
      <c r="AL78" s="22" t="s">
        <v>104</v>
      </c>
      <c r="AM78" s="22" t="s">
        <v>138</v>
      </c>
      <c r="AN78" s="22"/>
      <c r="AO78" s="33"/>
      <c r="AP78" s="22" t="str">
        <f t="shared" si="11"/>
        <v xml:space="preserve">Bác sĩ Đa khoa </v>
      </c>
      <c r="AQ78" s="22" t="str">
        <f t="shared" si="12"/>
        <v>BS.ĐH</v>
      </c>
      <c r="AR78" s="22" t="s">
        <v>141</v>
      </c>
      <c r="AS78" s="35" t="s">
        <v>3992</v>
      </c>
      <c r="AT78" s="34">
        <v>41389</v>
      </c>
      <c r="AU78" s="22" t="s">
        <v>772</v>
      </c>
      <c r="AV78" s="22" t="s">
        <v>160</v>
      </c>
      <c r="AW78" s="22" t="s">
        <v>3993</v>
      </c>
      <c r="AX78" s="16"/>
      <c r="AY78" s="16"/>
      <c r="AZ78" s="16"/>
      <c r="BA78" s="16"/>
      <c r="BB78" s="22"/>
      <c r="BC78" s="16"/>
      <c r="BD78" s="33" t="s">
        <v>3445</v>
      </c>
      <c r="BE78" s="33" t="s">
        <v>3517</v>
      </c>
    </row>
    <row r="79" spans="1:57" ht="20.100000000000001" customHeight="1">
      <c r="A79" s="16">
        <f t="shared" si="10"/>
        <v>76</v>
      </c>
      <c r="B79" s="16"/>
      <c r="C79" s="175" t="s">
        <v>3994</v>
      </c>
      <c r="D79" s="16">
        <v>30</v>
      </c>
      <c r="E79" s="16">
        <v>9</v>
      </c>
      <c r="F79" s="16">
        <v>1982</v>
      </c>
      <c r="G79" s="16">
        <f t="shared" si="14"/>
        <v>36</v>
      </c>
      <c r="H79" s="22">
        <v>0</v>
      </c>
      <c r="I79" s="40" t="s">
        <v>3995</v>
      </c>
      <c r="J79" s="40" t="s">
        <v>3996</v>
      </c>
      <c r="K79" s="16">
        <v>14</v>
      </c>
      <c r="L79" s="16">
        <v>7</v>
      </c>
      <c r="M79" s="16">
        <v>2014</v>
      </c>
      <c r="N79" s="22" t="s">
        <v>290</v>
      </c>
      <c r="O79" s="22" t="s">
        <v>3997</v>
      </c>
      <c r="P79" s="16" t="str">
        <f>N79</f>
        <v>Đồng Tháp</v>
      </c>
      <c r="Q79" s="22" t="s">
        <v>2859</v>
      </c>
      <c r="R79" s="22" t="s">
        <v>464</v>
      </c>
      <c r="S79" s="22" t="s">
        <v>151</v>
      </c>
      <c r="T79" s="16" t="s">
        <v>168</v>
      </c>
      <c r="U79" s="16"/>
      <c r="V79" s="29">
        <v>43388</v>
      </c>
      <c r="W79" s="16" t="s">
        <v>344</v>
      </c>
      <c r="X79" s="29">
        <v>43388</v>
      </c>
      <c r="Y79" s="29">
        <v>43449</v>
      </c>
      <c r="Z79" s="29"/>
      <c r="AA79" s="29"/>
      <c r="AB79" s="29"/>
      <c r="AC79" s="34"/>
      <c r="AD79" s="34"/>
      <c r="AE79" s="34"/>
      <c r="AF79" s="16"/>
      <c r="AG79" s="29"/>
      <c r="AH79" s="22" t="s">
        <v>239</v>
      </c>
      <c r="AI79" s="22">
        <v>2015</v>
      </c>
      <c r="AJ79" s="22" t="s">
        <v>271</v>
      </c>
      <c r="AK79" s="16" t="s">
        <v>3998</v>
      </c>
      <c r="AL79" s="22"/>
      <c r="AM79" s="22"/>
      <c r="AN79" s="22"/>
      <c r="AO79" s="33"/>
      <c r="AP79" s="22" t="str">
        <f t="shared" si="11"/>
        <v xml:space="preserve">Bác sĩ Y Đa khoa </v>
      </c>
      <c r="AQ79" s="22" t="str">
        <f t="shared" si="12"/>
        <v>BS.ĐH</v>
      </c>
      <c r="AR79" s="22" t="s">
        <v>141</v>
      </c>
      <c r="AS79" s="35" t="s">
        <v>3999</v>
      </c>
      <c r="AT79" s="34">
        <v>43229</v>
      </c>
      <c r="AU79" s="22" t="s">
        <v>528</v>
      </c>
      <c r="AV79" s="22" t="s">
        <v>160</v>
      </c>
      <c r="AW79" s="22" t="s">
        <v>4000</v>
      </c>
      <c r="AX79" s="16"/>
      <c r="AY79" s="16"/>
      <c r="AZ79" s="16"/>
      <c r="BA79" s="16"/>
      <c r="BB79" s="22"/>
      <c r="BC79" s="16"/>
      <c r="BD79" s="33"/>
      <c r="BE79" s="33"/>
    </row>
    <row r="80" spans="1:57" ht="23.25" customHeight="1">
      <c r="A80" s="16">
        <f t="shared" si="10"/>
        <v>77</v>
      </c>
      <c r="B80" s="16">
        <v>1</v>
      </c>
      <c r="C80" s="31" t="s">
        <v>4046</v>
      </c>
      <c r="D80" s="16">
        <v>24</v>
      </c>
      <c r="E80" s="16">
        <v>11</v>
      </c>
      <c r="F80" s="16">
        <v>1982</v>
      </c>
      <c r="G80" s="16">
        <f t="shared" ref="G80:G86" si="15">$G$1-F80</f>
        <v>36</v>
      </c>
      <c r="H80" s="16">
        <v>1</v>
      </c>
      <c r="I80" s="32" t="s">
        <v>4047</v>
      </c>
      <c r="J80" s="32" t="s">
        <v>4048</v>
      </c>
      <c r="K80" s="16">
        <v>8</v>
      </c>
      <c r="L80" s="16">
        <v>1</v>
      </c>
      <c r="M80" s="16">
        <v>2003</v>
      </c>
      <c r="N80" s="16" t="s">
        <v>235</v>
      </c>
      <c r="O80" s="16" t="s">
        <v>4049</v>
      </c>
      <c r="P80" s="16" t="s">
        <v>1085</v>
      </c>
      <c r="Q80" s="33" t="s">
        <v>2983</v>
      </c>
      <c r="R80" s="33" t="s">
        <v>2884</v>
      </c>
      <c r="S80" s="16" t="s">
        <v>151</v>
      </c>
      <c r="T80" s="22" t="s">
        <v>152</v>
      </c>
      <c r="U80" s="16">
        <v>195</v>
      </c>
      <c r="V80" s="29">
        <v>42614</v>
      </c>
      <c r="W80" s="16" t="s">
        <v>238</v>
      </c>
      <c r="X80" s="29">
        <v>42614</v>
      </c>
      <c r="Y80" s="29">
        <v>43344</v>
      </c>
      <c r="Z80" s="29">
        <v>43708</v>
      </c>
      <c r="AA80" s="29"/>
      <c r="AB80" s="29"/>
      <c r="AC80" s="34"/>
      <c r="AD80" s="34"/>
      <c r="AE80" s="34"/>
      <c r="AF80" s="16"/>
      <c r="AG80" s="29"/>
      <c r="AH80" s="22" t="s">
        <v>239</v>
      </c>
      <c r="AI80" s="22">
        <v>2014</v>
      </c>
      <c r="AJ80" s="22" t="s">
        <v>1272</v>
      </c>
      <c r="AK80" s="33" t="s">
        <v>4050</v>
      </c>
      <c r="AL80" s="33"/>
      <c r="AM80" s="33"/>
      <c r="AN80" s="33"/>
      <c r="AO80" s="33"/>
      <c r="AP80" s="22" t="str">
        <f t="shared" si="11"/>
        <v>Bác sĩ chuyên khoa cấp I - Gây mê hồi sức</v>
      </c>
      <c r="AQ80" s="22" t="str">
        <f t="shared" si="12"/>
        <v>CKI</v>
      </c>
      <c r="AR80" s="22" t="s">
        <v>158</v>
      </c>
      <c r="AS80" s="35" t="s">
        <v>4051</v>
      </c>
      <c r="AT80" s="34">
        <v>41402</v>
      </c>
      <c r="AU80" s="22" t="s">
        <v>786</v>
      </c>
      <c r="AV80" s="22" t="s">
        <v>160</v>
      </c>
      <c r="AW80" s="22" t="s">
        <v>4052</v>
      </c>
      <c r="AX80" s="16"/>
      <c r="AY80" s="16"/>
      <c r="AZ80" s="16"/>
      <c r="BA80" s="16"/>
      <c r="BB80" s="22" t="s">
        <v>312</v>
      </c>
      <c r="BC80" s="16" t="s">
        <v>3534</v>
      </c>
      <c r="BD80" s="33" t="s">
        <v>3445</v>
      </c>
      <c r="BE80" s="33" t="s">
        <v>3446</v>
      </c>
    </row>
    <row r="81" spans="1:57" s="79" customFormat="1" ht="28.5" customHeight="1">
      <c r="A81" s="16">
        <f t="shared" si="10"/>
        <v>78</v>
      </c>
      <c r="B81" s="16">
        <v>2</v>
      </c>
      <c r="C81" s="42" t="s">
        <v>4053</v>
      </c>
      <c r="D81" s="33">
        <v>8</v>
      </c>
      <c r="E81" s="33">
        <v>2</v>
      </c>
      <c r="F81" s="33">
        <v>1978</v>
      </c>
      <c r="G81" s="16">
        <f t="shared" si="15"/>
        <v>40</v>
      </c>
      <c r="H81" s="33">
        <v>1</v>
      </c>
      <c r="I81" s="43" t="s">
        <v>4054</v>
      </c>
      <c r="J81" s="43" t="s">
        <v>4055</v>
      </c>
      <c r="K81" s="33">
        <v>18</v>
      </c>
      <c r="L81" s="33">
        <v>5</v>
      </c>
      <c r="M81" s="33">
        <v>2012</v>
      </c>
      <c r="N81" s="33" t="s">
        <v>320</v>
      </c>
      <c r="O81" s="33" t="s">
        <v>4056</v>
      </c>
      <c r="P81" s="33" t="s">
        <v>320</v>
      </c>
      <c r="Q81" s="33" t="s">
        <v>2983</v>
      </c>
      <c r="R81" s="33" t="s">
        <v>4057</v>
      </c>
      <c r="S81" s="33" t="s">
        <v>270</v>
      </c>
      <c r="T81" s="16" t="s">
        <v>118</v>
      </c>
      <c r="U81" s="16">
        <v>338</v>
      </c>
      <c r="V81" s="29">
        <v>43318</v>
      </c>
      <c r="W81" s="16" t="s">
        <v>238</v>
      </c>
      <c r="X81" s="29">
        <v>43318</v>
      </c>
      <c r="Y81" s="29">
        <v>43374</v>
      </c>
      <c r="Z81" s="29">
        <v>43738</v>
      </c>
      <c r="AA81" s="29"/>
      <c r="AB81" s="29"/>
      <c r="AD81" s="29"/>
      <c r="AE81" s="29"/>
      <c r="AF81" s="32"/>
      <c r="AG81" s="29"/>
      <c r="AH81" s="22" t="s">
        <v>101</v>
      </c>
      <c r="AI81" s="22">
        <v>2014</v>
      </c>
      <c r="AJ81" s="62" t="s">
        <v>3387</v>
      </c>
      <c r="AK81" s="33" t="s">
        <v>4058</v>
      </c>
      <c r="AL81" s="33" t="s">
        <v>490</v>
      </c>
      <c r="AM81" s="33"/>
      <c r="AN81" s="62"/>
      <c r="AO81" s="62"/>
      <c r="AP81" s="22" t="str">
        <f t="shared" si="11"/>
        <v xml:space="preserve">Thạc sĩ nội khoa </v>
      </c>
      <c r="AQ81" s="22" t="str">
        <f t="shared" si="12"/>
        <v>Thạc sĩ</v>
      </c>
      <c r="AR81" s="29" t="s">
        <v>122</v>
      </c>
      <c r="AS81" s="79" t="s">
        <v>4059</v>
      </c>
      <c r="AT81" s="45">
        <v>41715</v>
      </c>
      <c r="AU81" s="16" t="s">
        <v>1475</v>
      </c>
      <c r="AV81" s="22" t="s">
        <v>160</v>
      </c>
      <c r="AW81" s="22" t="s">
        <v>734</v>
      </c>
      <c r="AX81" s="29"/>
      <c r="AY81" s="22"/>
      <c r="AZ81" s="22"/>
      <c r="BA81" s="22"/>
      <c r="BB81" s="16"/>
      <c r="BC81" s="16"/>
      <c r="BD81" s="33" t="s">
        <v>3445</v>
      </c>
    </row>
    <row r="82" spans="1:57" ht="20.25" customHeight="1">
      <c r="A82" s="16">
        <f t="shared" si="10"/>
        <v>79</v>
      </c>
      <c r="B82" s="16">
        <v>1</v>
      </c>
      <c r="C82" s="194" t="s">
        <v>4061</v>
      </c>
      <c r="D82" s="16">
        <v>28</v>
      </c>
      <c r="E82" s="16">
        <v>8</v>
      </c>
      <c r="F82" s="16">
        <v>1972</v>
      </c>
      <c r="G82" s="16">
        <f t="shared" si="15"/>
        <v>46</v>
      </c>
      <c r="H82" s="22">
        <v>1</v>
      </c>
      <c r="I82" s="40" t="s">
        <v>4062</v>
      </c>
      <c r="J82" s="40" t="s">
        <v>4063</v>
      </c>
      <c r="K82" s="16">
        <v>6</v>
      </c>
      <c r="L82" s="16">
        <v>4</v>
      </c>
      <c r="M82" s="16">
        <v>2009</v>
      </c>
      <c r="N82" s="22" t="s">
        <v>333</v>
      </c>
      <c r="O82" s="22" t="s">
        <v>4064</v>
      </c>
      <c r="P82" s="22" t="s">
        <v>333</v>
      </c>
      <c r="Q82" s="22" t="s">
        <v>3161</v>
      </c>
      <c r="R82" s="22" t="s">
        <v>2800</v>
      </c>
      <c r="S82" s="22" t="s">
        <v>556</v>
      </c>
      <c r="T82" s="22" t="s">
        <v>152</v>
      </c>
      <c r="U82" s="16">
        <v>201</v>
      </c>
      <c r="V82" s="29">
        <v>43160</v>
      </c>
      <c r="W82" s="22" t="s">
        <v>238</v>
      </c>
      <c r="X82" s="29">
        <v>43160</v>
      </c>
      <c r="Y82" s="45">
        <v>43344</v>
      </c>
      <c r="Z82" s="45">
        <v>43708</v>
      </c>
      <c r="AA82" s="45"/>
      <c r="AB82" s="33"/>
      <c r="AC82" s="45"/>
      <c r="AD82" s="33"/>
      <c r="AE82" s="45"/>
      <c r="AF82" s="33"/>
      <c r="AG82" s="33"/>
      <c r="AH82" s="33" t="s">
        <v>101</v>
      </c>
      <c r="AI82" s="33">
        <v>2016</v>
      </c>
      <c r="AJ82" s="22" t="s">
        <v>525</v>
      </c>
      <c r="AK82" s="33" t="s">
        <v>4065</v>
      </c>
      <c r="AL82" s="33" t="s">
        <v>104</v>
      </c>
      <c r="AM82" s="33"/>
      <c r="AN82" s="33" t="s">
        <v>4066</v>
      </c>
      <c r="AO82" s="33" t="s">
        <v>4067</v>
      </c>
      <c r="AP82" s="33" t="str">
        <f t="shared" si="11"/>
        <v>Bác sĩ chuyên khoa cấp I - Chẩn đoán hình ảnh</v>
      </c>
      <c r="AQ82" s="33" t="str">
        <f t="shared" si="12"/>
        <v>CKI</v>
      </c>
      <c r="AR82" s="33" t="s">
        <v>158</v>
      </c>
      <c r="AS82" s="33" t="s">
        <v>4068</v>
      </c>
      <c r="AT82" s="45">
        <v>41011</v>
      </c>
      <c r="AU82" s="33" t="s">
        <v>274</v>
      </c>
      <c r="AV82" s="33" t="s">
        <v>85</v>
      </c>
      <c r="AW82" s="33" t="s">
        <v>4069</v>
      </c>
      <c r="AX82" s="33"/>
      <c r="AY82" s="33"/>
      <c r="AZ82" s="33"/>
      <c r="BA82" s="33"/>
      <c r="BB82" s="33"/>
      <c r="BC82" s="33"/>
      <c r="BD82" s="33" t="s">
        <v>3445</v>
      </c>
      <c r="BE82" s="33" t="s">
        <v>3446</v>
      </c>
    </row>
    <row r="83" spans="1:57" ht="20.25" customHeight="1">
      <c r="A83" s="16">
        <f t="shared" si="10"/>
        <v>80</v>
      </c>
      <c r="B83" s="16">
        <v>2</v>
      </c>
      <c r="C83" s="175" t="s">
        <v>4070</v>
      </c>
      <c r="D83" s="16"/>
      <c r="E83" s="16"/>
      <c r="F83" s="16">
        <v>1985</v>
      </c>
      <c r="G83" s="16">
        <f t="shared" si="15"/>
        <v>33</v>
      </c>
      <c r="H83" s="22">
        <v>1</v>
      </c>
      <c r="I83" s="40" t="s">
        <v>4071</v>
      </c>
      <c r="J83" s="40" t="s">
        <v>4072</v>
      </c>
      <c r="K83" s="16">
        <v>2</v>
      </c>
      <c r="L83" s="16">
        <v>5</v>
      </c>
      <c r="M83" s="16">
        <v>2013</v>
      </c>
      <c r="N83" s="22" t="s">
        <v>290</v>
      </c>
      <c r="O83" s="22" t="s">
        <v>4073</v>
      </c>
      <c r="P83" s="22" t="s">
        <v>290</v>
      </c>
      <c r="Q83" s="22" t="s">
        <v>3161</v>
      </c>
      <c r="R83" s="29" t="s">
        <v>2800</v>
      </c>
      <c r="S83" s="22" t="s">
        <v>270</v>
      </c>
      <c r="T83" s="22" t="s">
        <v>152</v>
      </c>
      <c r="U83" s="16">
        <v>202</v>
      </c>
      <c r="V83" s="29">
        <v>43164</v>
      </c>
      <c r="W83" s="22" t="s">
        <v>238</v>
      </c>
      <c r="X83" s="29">
        <v>43164</v>
      </c>
      <c r="Y83" s="45">
        <v>43344</v>
      </c>
      <c r="Z83" s="45">
        <v>43708</v>
      </c>
      <c r="AA83" s="45"/>
      <c r="AB83" s="33"/>
      <c r="AC83" s="45"/>
      <c r="AD83" s="33"/>
      <c r="AE83" s="45"/>
      <c r="AF83" s="33"/>
      <c r="AG83" s="33"/>
      <c r="AH83" s="33" t="s">
        <v>523</v>
      </c>
      <c r="AI83" s="33">
        <v>2017</v>
      </c>
      <c r="AJ83" s="33" t="s">
        <v>525</v>
      </c>
      <c r="AK83" s="33" t="s">
        <v>4074</v>
      </c>
      <c r="AL83" s="33" t="s">
        <v>226</v>
      </c>
      <c r="AM83" s="33" t="s">
        <v>138</v>
      </c>
      <c r="AN83" s="33" t="s">
        <v>4075</v>
      </c>
      <c r="AO83" s="33" t="s">
        <v>4076</v>
      </c>
      <c r="AP83" s="33" t="str">
        <f t="shared" si="11"/>
        <v>Bác sĩ chuyên khoa cấp I - Chẩn đoán hình ảnh</v>
      </c>
      <c r="AQ83" s="33" t="str">
        <f t="shared" si="12"/>
        <v>CKI</v>
      </c>
      <c r="AR83" s="33" t="s">
        <v>158</v>
      </c>
      <c r="AS83" s="33" t="s">
        <v>4077</v>
      </c>
      <c r="AT83" s="45">
        <v>41528</v>
      </c>
      <c r="AU83" s="33" t="s">
        <v>4078</v>
      </c>
      <c r="AV83" s="33" t="s">
        <v>85</v>
      </c>
      <c r="AW83" s="33" t="s">
        <v>4079</v>
      </c>
      <c r="AX83" s="33"/>
      <c r="AY83" s="33"/>
      <c r="AZ83" s="33"/>
      <c r="BA83" s="33"/>
      <c r="BB83" s="33"/>
      <c r="BC83" s="33"/>
      <c r="BD83" s="33" t="s">
        <v>3445</v>
      </c>
      <c r="BE83" s="33" t="s">
        <v>3446</v>
      </c>
    </row>
    <row r="84" spans="1:57" ht="20.25" customHeight="1">
      <c r="A84" s="16">
        <f t="shared" si="10"/>
        <v>81</v>
      </c>
      <c r="B84" s="16">
        <v>3</v>
      </c>
      <c r="C84" s="258" t="s">
        <v>4080</v>
      </c>
      <c r="D84" s="33">
        <v>20</v>
      </c>
      <c r="E84" s="33">
        <v>11</v>
      </c>
      <c r="F84" s="33">
        <v>1957</v>
      </c>
      <c r="G84" s="16">
        <f t="shared" si="15"/>
        <v>61</v>
      </c>
      <c r="H84" s="33">
        <v>1</v>
      </c>
      <c r="I84" s="43" t="s">
        <v>4081</v>
      </c>
      <c r="J84" s="43" t="s">
        <v>4082</v>
      </c>
      <c r="K84" s="33">
        <v>8</v>
      </c>
      <c r="L84" s="33">
        <v>9</v>
      </c>
      <c r="M84" s="33">
        <v>2007</v>
      </c>
      <c r="N84" s="33" t="s">
        <v>337</v>
      </c>
      <c r="O84" s="33" t="s">
        <v>4083</v>
      </c>
      <c r="P84" s="33" t="s">
        <v>337</v>
      </c>
      <c r="Q84" s="33" t="s">
        <v>3161</v>
      </c>
      <c r="R84" s="33" t="s">
        <v>4695</v>
      </c>
      <c r="S84" s="33" t="s">
        <v>270</v>
      </c>
      <c r="T84" s="22" t="s">
        <v>168</v>
      </c>
      <c r="U84" s="16">
        <v>7</v>
      </c>
      <c r="V84" s="29">
        <v>43313</v>
      </c>
      <c r="W84" s="22" t="s">
        <v>197</v>
      </c>
      <c r="X84" s="29">
        <v>43313</v>
      </c>
      <c r="Y84" s="45">
        <v>43373</v>
      </c>
      <c r="Z84" s="45">
        <v>43738</v>
      </c>
      <c r="AA84" s="45"/>
      <c r="AB84" s="33"/>
      <c r="AC84" s="45"/>
      <c r="AD84" s="33"/>
      <c r="AE84" s="45"/>
      <c r="AF84" s="33"/>
      <c r="AG84" s="33"/>
      <c r="AH84" s="33" t="s">
        <v>2124</v>
      </c>
      <c r="AI84" s="33">
        <v>1999</v>
      </c>
      <c r="AJ84" s="33" t="s">
        <v>525</v>
      </c>
      <c r="AK84" s="33" t="s">
        <v>4084</v>
      </c>
      <c r="AL84" s="33" t="s">
        <v>490</v>
      </c>
      <c r="AM84" s="33"/>
      <c r="AN84" s="33"/>
      <c r="AO84" s="33"/>
      <c r="AP84" s="33" t="str">
        <f t="shared" si="11"/>
        <v xml:space="preserve">Th.S.Bác sĩ Y khoa </v>
      </c>
      <c r="AQ84" s="33" t="str">
        <f t="shared" si="12"/>
        <v>BS.ĐH</v>
      </c>
      <c r="AR84" s="33" t="s">
        <v>141</v>
      </c>
      <c r="AS84" s="33" t="s">
        <v>4085</v>
      </c>
      <c r="AT84" s="45">
        <v>41267</v>
      </c>
      <c r="AU84" s="33" t="s">
        <v>1350</v>
      </c>
      <c r="AV84" s="33" t="s">
        <v>160</v>
      </c>
      <c r="AW84" s="33" t="s">
        <v>4086</v>
      </c>
      <c r="AX84" s="33"/>
      <c r="AY84" s="33"/>
      <c r="AZ84" s="33"/>
      <c r="BA84" s="33"/>
      <c r="BB84" s="33"/>
      <c r="BC84" s="33"/>
      <c r="BD84" s="33" t="s">
        <v>3445</v>
      </c>
      <c r="BE84" s="33" t="s">
        <v>3446</v>
      </c>
    </row>
    <row r="85" spans="1:57" ht="20.25" customHeight="1">
      <c r="A85" s="16">
        <f t="shared" si="10"/>
        <v>82</v>
      </c>
      <c r="B85" s="16">
        <v>4</v>
      </c>
      <c r="C85" s="39" t="s">
        <v>4087</v>
      </c>
      <c r="D85" s="16">
        <v>21</v>
      </c>
      <c r="E85" s="16">
        <v>8</v>
      </c>
      <c r="F85" s="16">
        <v>1969</v>
      </c>
      <c r="G85" s="16">
        <f t="shared" si="15"/>
        <v>49</v>
      </c>
      <c r="H85" s="22">
        <v>0</v>
      </c>
      <c r="I85" s="40" t="s">
        <v>4088</v>
      </c>
      <c r="J85" s="40" t="s">
        <v>4089</v>
      </c>
      <c r="K85" s="16">
        <v>19</v>
      </c>
      <c r="L85" s="16">
        <v>8</v>
      </c>
      <c r="M85" s="16">
        <v>2005</v>
      </c>
      <c r="N85" s="22" t="s">
        <v>339</v>
      </c>
      <c r="O85" s="22" t="s">
        <v>4090</v>
      </c>
      <c r="P85" s="16" t="str">
        <f>N85</f>
        <v xml:space="preserve">Trà Vinh </v>
      </c>
      <c r="Q85" s="22" t="s">
        <v>3161</v>
      </c>
      <c r="R85" s="22" t="s">
        <v>2800</v>
      </c>
      <c r="S85" s="22" t="s">
        <v>270</v>
      </c>
      <c r="T85" s="22" t="s">
        <v>152</v>
      </c>
      <c r="U85" s="16"/>
      <c r="V85" s="29">
        <v>43360</v>
      </c>
      <c r="W85" s="22" t="s">
        <v>250</v>
      </c>
      <c r="X85" s="29">
        <v>43360</v>
      </c>
      <c r="Y85" s="45">
        <v>43421</v>
      </c>
      <c r="Z85" s="45"/>
      <c r="AA85" s="45"/>
      <c r="AB85" s="33"/>
      <c r="AC85" s="45"/>
      <c r="AD85" s="33"/>
      <c r="AE85" s="45"/>
      <c r="AF85" s="33"/>
      <c r="AG85" s="33"/>
      <c r="AH85" s="33" t="s">
        <v>2124</v>
      </c>
      <c r="AI85" s="33">
        <v>2016</v>
      </c>
      <c r="AJ85" s="33" t="s">
        <v>525</v>
      </c>
      <c r="AK85" s="33"/>
      <c r="AL85" s="33"/>
      <c r="AM85" s="33"/>
      <c r="AN85" s="33"/>
      <c r="AO85" s="33"/>
      <c r="AP85" s="33" t="str">
        <f t="shared" si="11"/>
        <v>Bác sĩ chuyên khoa cấp I - Chẩn đoán hình ảnh</v>
      </c>
      <c r="AQ85" s="33" t="str">
        <f t="shared" si="12"/>
        <v>CKI</v>
      </c>
      <c r="AR85" s="33" t="s">
        <v>158</v>
      </c>
      <c r="AS85" s="33" t="s">
        <v>4091</v>
      </c>
      <c r="AT85" s="45">
        <v>41695</v>
      </c>
      <c r="AU85" s="33" t="s">
        <v>274</v>
      </c>
      <c r="AV85" s="33" t="s">
        <v>160</v>
      </c>
      <c r="AW85" s="33" t="s">
        <v>4092</v>
      </c>
      <c r="AX85" s="33"/>
      <c r="AY85" s="33"/>
      <c r="AZ85" s="33"/>
      <c r="BA85" s="33"/>
      <c r="BB85" s="33"/>
      <c r="BC85" s="33"/>
      <c r="BD85" s="33" t="s">
        <v>3445</v>
      </c>
      <c r="BE85" s="33" t="s">
        <v>3517</v>
      </c>
    </row>
    <row r="86" spans="1:57" ht="20.25" customHeight="1">
      <c r="A86" s="16">
        <f>+A85+1</f>
        <v>83</v>
      </c>
      <c r="B86" s="16">
        <v>5</v>
      </c>
      <c r="C86" s="175" t="s">
        <v>4093</v>
      </c>
      <c r="D86" s="16">
        <v>25</v>
      </c>
      <c r="E86" s="16">
        <v>8</v>
      </c>
      <c r="F86" s="16">
        <v>1966</v>
      </c>
      <c r="G86" s="16">
        <f t="shared" si="15"/>
        <v>52</v>
      </c>
      <c r="H86" s="22">
        <v>1</v>
      </c>
      <c r="I86" s="40" t="s">
        <v>4094</v>
      </c>
      <c r="J86" s="40" t="s">
        <v>4095</v>
      </c>
      <c r="K86" s="16">
        <v>5</v>
      </c>
      <c r="L86" s="16">
        <v>5</v>
      </c>
      <c r="M86" s="16">
        <v>2017</v>
      </c>
      <c r="N86" s="22" t="s">
        <v>268</v>
      </c>
      <c r="O86" s="22" t="s">
        <v>4096</v>
      </c>
      <c r="P86" s="22" t="s">
        <v>268</v>
      </c>
      <c r="Q86" s="22" t="s">
        <v>3161</v>
      </c>
      <c r="R86" s="22" t="s">
        <v>4097</v>
      </c>
      <c r="S86" s="22" t="s">
        <v>4098</v>
      </c>
      <c r="T86" s="22" t="s">
        <v>131</v>
      </c>
      <c r="U86" s="16">
        <v>71</v>
      </c>
      <c r="V86" s="29">
        <v>43192</v>
      </c>
      <c r="W86" s="22" t="s">
        <v>238</v>
      </c>
      <c r="X86" s="29">
        <v>43192</v>
      </c>
      <c r="Y86" s="45">
        <v>43313</v>
      </c>
      <c r="Z86" s="29">
        <v>43677</v>
      </c>
      <c r="AA86" s="33"/>
      <c r="AB86" s="33"/>
      <c r="AC86" s="45"/>
      <c r="AD86" s="33"/>
      <c r="AE86" s="45"/>
      <c r="AF86" s="33"/>
      <c r="AG86" s="33"/>
      <c r="AH86" s="33" t="s">
        <v>211</v>
      </c>
      <c r="AI86" s="33">
        <v>2010</v>
      </c>
      <c r="AJ86" s="22" t="s">
        <v>525</v>
      </c>
      <c r="AK86" s="33"/>
      <c r="AL86" s="33" t="s">
        <v>138</v>
      </c>
      <c r="AM86" s="33" t="s">
        <v>138</v>
      </c>
      <c r="AN86" s="33" t="s">
        <v>4099</v>
      </c>
      <c r="AO86" s="33" t="s">
        <v>4100</v>
      </c>
      <c r="AP86" s="33" t="str">
        <f t="shared" si="11"/>
        <v>Cử nhân Kỹ thuật hình ảnh</v>
      </c>
      <c r="AQ86" s="33" t="str">
        <f t="shared" si="12"/>
        <v>ĐH</v>
      </c>
      <c r="AR86" s="33" t="s">
        <v>4101</v>
      </c>
      <c r="AS86" s="33" t="s">
        <v>4102</v>
      </c>
      <c r="AT86" s="45">
        <v>41011</v>
      </c>
      <c r="AU86" s="16" t="s">
        <v>274</v>
      </c>
      <c r="AV86" s="33" t="s">
        <v>85</v>
      </c>
      <c r="AW86" s="33" t="s">
        <v>4103</v>
      </c>
      <c r="AX86" s="33"/>
      <c r="AY86" s="33"/>
      <c r="AZ86" s="33"/>
      <c r="BA86" s="33"/>
      <c r="BB86" s="33"/>
      <c r="BC86" s="33"/>
      <c r="BD86" s="33" t="s">
        <v>3445</v>
      </c>
      <c r="BE86" s="33"/>
    </row>
    <row r="87" spans="1:57" ht="20.25" customHeight="1">
      <c r="A87" s="16"/>
      <c r="B87" s="16"/>
      <c r="C87" s="175" t="s">
        <v>4696</v>
      </c>
      <c r="D87" s="16"/>
      <c r="E87" s="16"/>
      <c r="F87" s="16"/>
      <c r="G87" s="16"/>
      <c r="H87" s="22"/>
      <c r="I87" s="40"/>
      <c r="J87" s="40"/>
      <c r="K87" s="16"/>
      <c r="L87" s="16"/>
      <c r="M87" s="16"/>
      <c r="N87" s="22"/>
      <c r="O87" s="22"/>
      <c r="P87" s="22"/>
      <c r="Q87" s="22" t="s">
        <v>4697</v>
      </c>
      <c r="R87" s="22" t="s">
        <v>4698</v>
      </c>
      <c r="S87" s="22"/>
      <c r="T87" s="22"/>
      <c r="U87" s="16"/>
      <c r="V87" s="29"/>
      <c r="W87" s="22"/>
      <c r="X87" s="29"/>
      <c r="Y87" s="45"/>
      <c r="Z87" s="29"/>
      <c r="AA87" s="33"/>
      <c r="AB87" s="33"/>
      <c r="AC87" s="45"/>
      <c r="AD87" s="33"/>
      <c r="AE87" s="45"/>
      <c r="AF87" s="33"/>
      <c r="AG87" s="33"/>
      <c r="AH87" s="33"/>
      <c r="AI87" s="33"/>
      <c r="AJ87" s="22"/>
      <c r="AK87" s="33"/>
      <c r="AL87" s="33"/>
      <c r="AM87" s="33"/>
      <c r="AN87" s="33"/>
      <c r="AO87" s="33"/>
      <c r="AP87" s="33" t="str">
        <f t="shared" si="11"/>
        <v xml:space="preserve">BS.CK1 </v>
      </c>
      <c r="AQ87" s="33"/>
      <c r="AR87" s="33"/>
      <c r="AS87" s="33"/>
      <c r="AT87" s="45"/>
      <c r="AU87" s="16"/>
      <c r="AV87" s="33"/>
      <c r="AW87" s="33"/>
      <c r="AX87" s="33"/>
      <c r="AY87" s="33"/>
      <c r="AZ87" s="33"/>
      <c r="BA87" s="33"/>
      <c r="BB87" s="33"/>
      <c r="BC87" s="33"/>
      <c r="BD87" s="33"/>
      <c r="BE87" s="33"/>
    </row>
    <row r="88" spans="1:57" ht="24.95" customHeight="1">
      <c r="A88" s="16">
        <f>+A86+1</f>
        <v>84</v>
      </c>
      <c r="B88" s="16">
        <v>1</v>
      </c>
      <c r="C88" s="136" t="s">
        <v>4109</v>
      </c>
      <c r="D88" s="16">
        <v>11</v>
      </c>
      <c r="E88" s="16">
        <v>12</v>
      </c>
      <c r="F88" s="16">
        <v>1969</v>
      </c>
      <c r="G88" s="16">
        <f t="shared" ref="G88:G92" si="16">$G$1-F88</f>
        <v>49</v>
      </c>
      <c r="H88" s="16">
        <v>1</v>
      </c>
      <c r="I88" s="32" t="s">
        <v>4110</v>
      </c>
      <c r="J88" s="32" t="s">
        <v>4111</v>
      </c>
      <c r="K88" s="16">
        <v>25</v>
      </c>
      <c r="L88" s="16">
        <v>12</v>
      </c>
      <c r="M88" s="16">
        <v>2017</v>
      </c>
      <c r="N88" s="16" t="s">
        <v>290</v>
      </c>
      <c r="O88" s="16" t="s">
        <v>4112</v>
      </c>
      <c r="P88" s="16" t="s">
        <v>290</v>
      </c>
      <c r="Q88" s="16" t="s">
        <v>3304</v>
      </c>
      <c r="R88" s="16" t="s">
        <v>1667</v>
      </c>
      <c r="S88" s="16" t="s">
        <v>151</v>
      </c>
      <c r="T88" s="22" t="s">
        <v>152</v>
      </c>
      <c r="U88" s="16">
        <v>203</v>
      </c>
      <c r="V88" s="29">
        <v>43253</v>
      </c>
      <c r="W88" s="22" t="s">
        <v>238</v>
      </c>
      <c r="X88" s="29">
        <v>43253</v>
      </c>
      <c r="Y88" s="45">
        <v>43344</v>
      </c>
      <c r="Z88" s="45">
        <v>43708</v>
      </c>
      <c r="AA88" s="45"/>
      <c r="AB88" s="33"/>
      <c r="AC88" s="45"/>
      <c r="AD88" s="33"/>
      <c r="AE88" s="45"/>
      <c r="AF88" s="33"/>
      <c r="AG88" s="33"/>
      <c r="AH88" s="33" t="s">
        <v>523</v>
      </c>
      <c r="AI88" s="33">
        <v>2014</v>
      </c>
      <c r="AJ88" s="33" t="s">
        <v>2959</v>
      </c>
      <c r="AK88" s="33" t="s">
        <v>4113</v>
      </c>
      <c r="AL88" s="33"/>
      <c r="AM88" s="33"/>
      <c r="AN88" s="33"/>
      <c r="AO88" s="33"/>
      <c r="AP88" s="22" t="str">
        <f t="shared" si="11"/>
        <v>Bác sĩ chuyên khoa cấp I - Ngoại khoa</v>
      </c>
      <c r="AQ88" s="22" t="str">
        <f t="shared" si="12"/>
        <v>CKI</v>
      </c>
      <c r="AR88" s="33" t="s">
        <v>158</v>
      </c>
      <c r="AS88" s="33" t="s">
        <v>4114</v>
      </c>
      <c r="AT88" s="45">
        <v>42228</v>
      </c>
      <c r="AU88" s="33" t="s">
        <v>84</v>
      </c>
      <c r="AV88" s="33" t="s">
        <v>85</v>
      </c>
      <c r="AW88" s="33" t="s">
        <v>1534</v>
      </c>
      <c r="AX88" s="33"/>
      <c r="AY88" s="33"/>
      <c r="AZ88" s="33"/>
      <c r="BA88" s="33"/>
      <c r="BB88" s="33"/>
      <c r="BC88" s="33"/>
      <c r="BD88" s="33" t="s">
        <v>3445</v>
      </c>
      <c r="BE88" s="33" t="s">
        <v>3446</v>
      </c>
    </row>
    <row r="89" spans="1:57" ht="24.95" customHeight="1">
      <c r="A89" s="16">
        <f t="shared" si="10"/>
        <v>85</v>
      </c>
      <c r="B89" s="16">
        <v>2</v>
      </c>
      <c r="C89" s="39" t="s">
        <v>4115</v>
      </c>
      <c r="D89" s="16">
        <v>15</v>
      </c>
      <c r="E89" s="16">
        <v>12</v>
      </c>
      <c r="F89" s="16">
        <v>1977</v>
      </c>
      <c r="G89" s="16">
        <f t="shared" si="16"/>
        <v>41</v>
      </c>
      <c r="H89" s="22">
        <v>1</v>
      </c>
      <c r="I89" s="40" t="s">
        <v>4116</v>
      </c>
      <c r="J89" s="40" t="s">
        <v>4117</v>
      </c>
      <c r="K89" s="16">
        <v>21</v>
      </c>
      <c r="L89" s="16">
        <v>11</v>
      </c>
      <c r="M89" s="16">
        <v>2006</v>
      </c>
      <c r="N89" s="22" t="s">
        <v>268</v>
      </c>
      <c r="O89" s="22" t="s">
        <v>4118</v>
      </c>
      <c r="P89" s="22" t="s">
        <v>268</v>
      </c>
      <c r="Q89" s="16" t="s">
        <v>3304</v>
      </c>
      <c r="R89" s="22" t="s">
        <v>4119</v>
      </c>
      <c r="S89" s="16" t="s">
        <v>151</v>
      </c>
      <c r="T89" s="22" t="s">
        <v>152</v>
      </c>
      <c r="U89" s="16">
        <v>280</v>
      </c>
      <c r="V89" s="29">
        <v>43299</v>
      </c>
      <c r="W89" s="22" t="s">
        <v>238</v>
      </c>
      <c r="X89" s="29">
        <v>43299</v>
      </c>
      <c r="Y89" s="45">
        <v>43361</v>
      </c>
      <c r="Z89" s="45">
        <v>43738</v>
      </c>
      <c r="AA89" s="45"/>
      <c r="AB89" s="33"/>
      <c r="AC89" s="45"/>
      <c r="AD89" s="33"/>
      <c r="AE89" s="45"/>
      <c r="AF89" s="33"/>
      <c r="AG89" s="33"/>
      <c r="AH89" s="33" t="s">
        <v>101</v>
      </c>
      <c r="AI89" s="33">
        <v>2012</v>
      </c>
      <c r="AJ89" s="33" t="s">
        <v>3738</v>
      </c>
      <c r="AK89" s="33" t="s">
        <v>4120</v>
      </c>
      <c r="AL89" s="33" t="s">
        <v>104</v>
      </c>
      <c r="AM89" s="33"/>
      <c r="AN89" s="33"/>
      <c r="AO89" s="33"/>
      <c r="AP89" s="22" t="str">
        <f t="shared" si="11"/>
        <v>Bác sĩ chuyên khoa cấp I -  Nội khoa</v>
      </c>
      <c r="AQ89" s="22" t="str">
        <f t="shared" si="12"/>
        <v>CKI</v>
      </c>
      <c r="AR89" s="33" t="s">
        <v>158</v>
      </c>
      <c r="AS89" s="33" t="s">
        <v>4121</v>
      </c>
      <c r="AT89" s="45" t="s">
        <v>4122</v>
      </c>
      <c r="AU89" s="33" t="s">
        <v>274</v>
      </c>
      <c r="AV89" s="33" t="s">
        <v>160</v>
      </c>
      <c r="AW89" s="33" t="s">
        <v>4123</v>
      </c>
      <c r="AX89" s="33"/>
      <c r="AY89" s="33"/>
      <c r="AZ89" s="33"/>
      <c r="BA89" s="33"/>
      <c r="BB89" s="33"/>
      <c r="BC89" s="33"/>
      <c r="BD89" s="33" t="s">
        <v>3445</v>
      </c>
      <c r="BE89" s="33" t="s">
        <v>3446</v>
      </c>
    </row>
    <row r="90" spans="1:57" ht="20.25" customHeight="1">
      <c r="A90" s="16">
        <f t="shared" si="10"/>
        <v>86</v>
      </c>
      <c r="B90" s="16">
        <v>1</v>
      </c>
      <c r="C90" s="194" t="s">
        <v>4124</v>
      </c>
      <c r="D90" s="16">
        <v>20</v>
      </c>
      <c r="E90" s="16">
        <v>5</v>
      </c>
      <c r="F90" s="16">
        <v>1977</v>
      </c>
      <c r="G90" s="16">
        <f t="shared" si="16"/>
        <v>41</v>
      </c>
      <c r="H90" s="22">
        <v>1</v>
      </c>
      <c r="I90" s="40" t="s">
        <v>4125</v>
      </c>
      <c r="J90" s="40" t="s">
        <v>4126</v>
      </c>
      <c r="K90" s="16">
        <v>20</v>
      </c>
      <c r="L90" s="16">
        <v>6</v>
      </c>
      <c r="M90" s="16">
        <v>2011</v>
      </c>
      <c r="N90" s="22" t="s">
        <v>494</v>
      </c>
      <c r="O90" s="22" t="s">
        <v>4127</v>
      </c>
      <c r="P90" s="22" t="s">
        <v>3391</v>
      </c>
      <c r="Q90" s="22" t="s">
        <v>3270</v>
      </c>
      <c r="R90" s="22" t="s">
        <v>4128</v>
      </c>
      <c r="S90" s="22" t="s">
        <v>130</v>
      </c>
      <c r="T90" s="16" t="s">
        <v>152</v>
      </c>
      <c r="U90" s="16">
        <v>269</v>
      </c>
      <c r="V90" s="29">
        <v>43227</v>
      </c>
      <c r="W90" s="16" t="s">
        <v>238</v>
      </c>
      <c r="X90" s="29">
        <v>43227</v>
      </c>
      <c r="Y90" s="29">
        <v>43344</v>
      </c>
      <c r="Z90" s="29">
        <v>43708</v>
      </c>
      <c r="AA90" s="29"/>
      <c r="AB90" s="16"/>
      <c r="AC90" s="29"/>
      <c r="AD90" s="16"/>
      <c r="AE90" s="29"/>
      <c r="AF90" s="16"/>
      <c r="AG90" s="14"/>
      <c r="AH90" s="16" t="s">
        <v>101</v>
      </c>
      <c r="AI90" s="16">
        <v>2015</v>
      </c>
      <c r="AJ90" s="33" t="s">
        <v>271</v>
      </c>
      <c r="AK90" s="16"/>
      <c r="AL90" s="16"/>
      <c r="AM90" s="16"/>
      <c r="AN90" s="16"/>
      <c r="AO90" s="16"/>
      <c r="AP90" s="16" t="str">
        <f t="shared" si="11"/>
        <v xml:space="preserve">Chuyên khoa cấp I - Dược lý, Dược Lâm sàng </v>
      </c>
      <c r="AQ90" s="16" t="str">
        <f t="shared" si="12"/>
        <v>CKI</v>
      </c>
      <c r="AR90" s="33" t="s">
        <v>3272</v>
      </c>
      <c r="AS90" s="16" t="s">
        <v>4129</v>
      </c>
      <c r="AT90" s="29">
        <v>41472</v>
      </c>
      <c r="AU90" s="16" t="s">
        <v>274</v>
      </c>
      <c r="AV90" s="16" t="s">
        <v>85</v>
      </c>
      <c r="AW90" s="16" t="s">
        <v>4130</v>
      </c>
      <c r="AX90" s="16"/>
      <c r="AY90" s="16"/>
      <c r="AZ90" s="16"/>
      <c r="BA90" s="16"/>
      <c r="BB90" s="16"/>
      <c r="BC90" s="16"/>
      <c r="BD90" s="33" t="s">
        <v>3445</v>
      </c>
      <c r="BE90" s="33" t="s">
        <v>3446</v>
      </c>
    </row>
    <row r="91" spans="1:57" ht="27.75" customHeight="1">
      <c r="A91" s="16">
        <f t="shared" si="10"/>
        <v>87</v>
      </c>
      <c r="B91" s="16">
        <v>1</v>
      </c>
      <c r="C91" s="39" t="s">
        <v>4045</v>
      </c>
      <c r="D91" s="16">
        <v>31</v>
      </c>
      <c r="E91" s="16">
        <v>10</v>
      </c>
      <c r="F91" s="16">
        <v>1992</v>
      </c>
      <c r="G91" s="16">
        <f t="shared" si="16"/>
        <v>26</v>
      </c>
      <c r="H91" s="16">
        <v>1</v>
      </c>
      <c r="I91" s="40" t="s">
        <v>4135</v>
      </c>
      <c r="J91" s="40" t="s">
        <v>4136</v>
      </c>
      <c r="K91" s="16">
        <v>30</v>
      </c>
      <c r="L91" s="16">
        <v>3</v>
      </c>
      <c r="M91" s="16">
        <v>2008</v>
      </c>
      <c r="N91" s="22" t="s">
        <v>325</v>
      </c>
      <c r="O91" s="22" t="s">
        <v>4137</v>
      </c>
      <c r="P91" s="22" t="s">
        <v>325</v>
      </c>
      <c r="Q91" s="16" t="s">
        <v>3282</v>
      </c>
      <c r="R91" s="33" t="s">
        <v>324</v>
      </c>
      <c r="S91" s="16" t="s">
        <v>280</v>
      </c>
      <c r="T91" s="16" t="s">
        <v>304</v>
      </c>
      <c r="U91" s="16">
        <v>205</v>
      </c>
      <c r="V91" s="29">
        <v>42736</v>
      </c>
      <c r="W91" s="16" t="s">
        <v>238</v>
      </c>
      <c r="X91" s="29">
        <v>42660</v>
      </c>
      <c r="Y91" s="34">
        <v>43344</v>
      </c>
      <c r="Z91" s="29">
        <v>43708</v>
      </c>
      <c r="AA91" s="29"/>
      <c r="AB91" s="29"/>
      <c r="AC91" s="29"/>
      <c r="AD91" s="29"/>
      <c r="AE91" s="29"/>
      <c r="AF91" s="32"/>
      <c r="AG91" s="29"/>
      <c r="AH91" s="22" t="s">
        <v>101</v>
      </c>
      <c r="AI91" s="22">
        <v>2015</v>
      </c>
      <c r="AJ91" s="62" t="s">
        <v>3274</v>
      </c>
      <c r="AK91" s="33" t="s">
        <v>4138</v>
      </c>
      <c r="AL91" s="16"/>
      <c r="AM91" s="16"/>
      <c r="AN91" s="16"/>
      <c r="AO91" s="16"/>
      <c r="AP91" s="22" t="str">
        <f t="shared" si="11"/>
        <v>Trung cấp Y sĩ/Chuyển đổi điều dưỡng</v>
      </c>
      <c r="AQ91" s="22" t="str">
        <f t="shared" si="12"/>
        <v>TC</v>
      </c>
      <c r="AR91" s="22" t="s">
        <v>3418</v>
      </c>
      <c r="AS91" s="22" t="s">
        <v>4139</v>
      </c>
      <c r="AT91" s="29">
        <v>43119</v>
      </c>
      <c r="AU91" s="22" t="s">
        <v>84</v>
      </c>
      <c r="AV91" s="22" t="s">
        <v>85</v>
      </c>
      <c r="AW91" s="22" t="s">
        <v>302</v>
      </c>
      <c r="AX91" s="22"/>
      <c r="AY91" s="16"/>
      <c r="AZ91" s="16"/>
      <c r="BA91" s="16"/>
      <c r="BB91" s="16"/>
      <c r="BC91" s="16" t="s">
        <v>3534</v>
      </c>
      <c r="BD91" s="33" t="s">
        <v>3445</v>
      </c>
      <c r="BE91" s="33"/>
    </row>
    <row r="92" spans="1:57" ht="21.75" customHeight="1">
      <c r="A92" s="16">
        <f t="shared" si="10"/>
        <v>88</v>
      </c>
      <c r="B92" s="16">
        <v>2</v>
      </c>
      <c r="C92" s="39" t="s">
        <v>4150</v>
      </c>
      <c r="D92" s="16">
        <v>10</v>
      </c>
      <c r="E92" s="16">
        <v>10</v>
      </c>
      <c r="F92" s="16">
        <v>1991</v>
      </c>
      <c r="G92" s="16">
        <f t="shared" si="16"/>
        <v>27</v>
      </c>
      <c r="H92" s="16">
        <v>0</v>
      </c>
      <c r="I92" s="40" t="s">
        <v>4151</v>
      </c>
      <c r="J92" s="40" t="s">
        <v>4152</v>
      </c>
      <c r="K92" s="16">
        <v>22</v>
      </c>
      <c r="L92" s="16">
        <v>10</v>
      </c>
      <c r="M92" s="16">
        <v>2012</v>
      </c>
      <c r="N92" s="22" t="s">
        <v>70</v>
      </c>
      <c r="O92" s="22" t="s">
        <v>2977</v>
      </c>
      <c r="P92" s="22" t="s">
        <v>70</v>
      </c>
      <c r="Q92" s="22" t="s">
        <v>4153</v>
      </c>
      <c r="R92" s="22" t="s">
        <v>4154</v>
      </c>
      <c r="S92" s="22" t="s">
        <v>4155</v>
      </c>
      <c r="T92" s="22" t="s">
        <v>118</v>
      </c>
      <c r="U92" s="16">
        <v>1</v>
      </c>
      <c r="V92" s="29">
        <v>43102</v>
      </c>
      <c r="W92" s="22" t="s">
        <v>3601</v>
      </c>
      <c r="X92" s="29">
        <v>43102</v>
      </c>
      <c r="Y92" s="29"/>
      <c r="Z92" s="22"/>
      <c r="AA92" s="62"/>
      <c r="AB92" s="16"/>
      <c r="AC92" s="29"/>
      <c r="AD92" s="45"/>
      <c r="AE92" s="45"/>
      <c r="AF92" s="33"/>
      <c r="AG92" s="45"/>
      <c r="AH92" s="33"/>
      <c r="AI92" s="33"/>
      <c r="AJ92" s="33"/>
      <c r="AK92" s="33" t="s">
        <v>4156</v>
      </c>
      <c r="AL92" s="33"/>
      <c r="AM92" s="33"/>
      <c r="AN92" s="33"/>
      <c r="AO92" s="33"/>
      <c r="AP92" s="22" t="str">
        <f t="shared" si="11"/>
        <v>Thạc sĩ Quản lý bệnh viện</v>
      </c>
      <c r="AQ92" s="22" t="str">
        <f t="shared" si="12"/>
        <v>Thạc sĩ</v>
      </c>
      <c r="AR92" s="33" t="s">
        <v>4157</v>
      </c>
      <c r="AS92" s="33"/>
      <c r="AT92" s="33"/>
      <c r="AU92" s="33"/>
      <c r="AV92" s="33"/>
      <c r="AW92" s="33"/>
      <c r="AX92" s="33"/>
      <c r="AY92" s="33" t="s">
        <v>511</v>
      </c>
      <c r="AZ92" s="33"/>
      <c r="BA92" s="33"/>
      <c r="BB92" s="33"/>
      <c r="BC92" s="33"/>
      <c r="BD92" s="22"/>
      <c r="BE92" s="22"/>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GI209"/>
  <sheetViews>
    <sheetView topLeftCell="A32" workbookViewId="0">
      <selection activeCell="C43" sqref="C43"/>
    </sheetView>
  </sheetViews>
  <sheetFormatPr defaultColWidth="9" defaultRowHeight="12.75"/>
  <cols>
    <col min="1" max="1" width="5.42578125" style="173" customWidth="1"/>
    <col min="2" max="2" width="6" style="244" customWidth="1"/>
    <col min="3" max="3" width="21.7109375" style="245" customWidth="1"/>
    <col min="4" max="6" width="7" style="245" hidden="1" customWidth="1"/>
    <col min="7" max="7" width="6.5703125" style="245" hidden="1" customWidth="1"/>
    <col min="8" max="8" width="7.140625" style="245" hidden="1" customWidth="1"/>
    <col min="9" max="9" width="13.5703125" style="245" hidden="1" customWidth="1"/>
    <col min="10" max="10" width="12.42578125" style="245" hidden="1" customWidth="1"/>
    <col min="11" max="11" width="7.5703125" style="245" hidden="1" customWidth="1"/>
    <col min="12" max="12" width="5.85546875" style="245" hidden="1" customWidth="1"/>
    <col min="13" max="13" width="7.140625" style="245" hidden="1" customWidth="1"/>
    <col min="14" max="14" width="11" style="245" hidden="1" customWidth="1"/>
    <col min="15" max="15" width="26.7109375" style="245" hidden="1" customWidth="1"/>
    <col min="16" max="16" width="9" style="245" hidden="1" customWidth="1"/>
    <col min="17" max="17" width="31.5703125" style="245" customWidth="1"/>
    <col min="18" max="18" width="26.5703125" style="245" customWidth="1"/>
    <col min="19" max="19" width="18.5703125" style="245" customWidth="1"/>
    <col min="20" max="20" width="9" style="246" customWidth="1"/>
    <col min="21" max="21" width="13.7109375" style="246" customWidth="1"/>
    <col min="22" max="22" width="8.7109375" style="247" customWidth="1"/>
    <col min="23" max="23" width="8.42578125" style="247" customWidth="1"/>
    <col min="24" max="24" width="8.5703125" style="247" customWidth="1"/>
    <col min="25" max="25" width="9.42578125" style="248" customWidth="1"/>
    <col min="26" max="26" width="9" style="248" customWidth="1"/>
    <col min="27" max="27" width="9" style="244" customWidth="1"/>
    <col min="28" max="191" width="9" style="173"/>
    <col min="192" max="192" width="5.42578125" style="173" customWidth="1"/>
    <col min="193" max="193" width="6" style="173" customWidth="1"/>
    <col min="194" max="194" width="21.7109375" style="173" customWidth="1"/>
    <col min="195" max="197" width="7" style="173" customWidth="1"/>
    <col min="198" max="198" width="6.5703125" style="173" customWidth="1"/>
    <col min="199" max="199" width="7.140625" style="173" customWidth="1"/>
    <col min="200" max="200" width="13.5703125" style="173" customWidth="1"/>
    <col min="201" max="201" width="12.42578125" style="173" customWidth="1"/>
    <col min="202" max="202" width="7.5703125" style="173" customWidth="1"/>
    <col min="203" max="203" width="5.85546875" style="173" customWidth="1"/>
    <col min="204" max="204" width="7.140625" style="173" customWidth="1"/>
    <col min="205" max="205" width="11" style="173" customWidth="1"/>
    <col min="206" max="206" width="26.7109375" style="173" customWidth="1"/>
    <col min="207" max="207" width="9" style="173" customWidth="1"/>
    <col min="208" max="208" width="31.5703125" style="173" customWidth="1"/>
    <col min="209" max="209" width="26.5703125" style="173" customWidth="1"/>
    <col min="210" max="210" width="18.5703125" style="173" customWidth="1"/>
    <col min="211" max="211" width="9" style="173" customWidth="1"/>
    <col min="212" max="212" width="13.7109375" style="173" customWidth="1"/>
    <col min="213" max="213" width="8.7109375" style="173" customWidth="1"/>
    <col min="214" max="214" width="8.42578125" style="173" customWidth="1"/>
    <col min="215" max="215" width="8.5703125" style="173" customWidth="1"/>
    <col min="216" max="216" width="9.42578125" style="173" customWidth="1"/>
    <col min="217" max="218" width="9" style="173" customWidth="1"/>
    <col min="219" max="219" width="18.28515625" style="173" customWidth="1"/>
    <col min="220" max="220" width="11.85546875" style="173" customWidth="1"/>
    <col min="221" max="221" width="9" style="173" customWidth="1"/>
    <col min="222" max="222" width="12.85546875" style="173" customWidth="1"/>
    <col min="223" max="223" width="11.42578125" style="173" customWidth="1"/>
    <col min="224" max="230" width="9" style="173" customWidth="1"/>
    <col min="231" max="231" width="13.5703125" style="173" customWidth="1"/>
    <col min="232" max="232" width="14.85546875" style="173" customWidth="1"/>
    <col min="233" max="236" width="9" style="173" customWidth="1"/>
    <col min="237" max="237" width="13.140625" style="173" customWidth="1"/>
    <col min="238" max="238" width="14.140625" style="173" customWidth="1"/>
    <col min="239" max="240" width="9" style="173" customWidth="1"/>
    <col min="241" max="242" width="10.140625" style="173" bestFit="1" customWidth="1"/>
    <col min="243" max="243" width="9" style="173" customWidth="1"/>
    <col min="244" max="244" width="13.7109375" style="173" bestFit="1" customWidth="1"/>
    <col min="245" max="246" width="9" style="173" customWidth="1"/>
    <col min="247" max="247" width="19.28515625" style="173" customWidth="1"/>
    <col min="248" max="248" width="48" style="173" bestFit="1" customWidth="1"/>
    <col min="249" max="252" width="9" style="173" customWidth="1"/>
    <col min="253" max="253" width="16.7109375" style="173" customWidth="1"/>
    <col min="254" max="254" width="9" style="173" customWidth="1"/>
    <col min="255" max="255" width="20.85546875" style="173" customWidth="1"/>
    <col min="256" max="256" width="19.85546875" style="173" customWidth="1"/>
    <col min="257" max="257" width="26" style="173" customWidth="1"/>
    <col min="258" max="258" width="31.42578125" style="173" customWidth="1"/>
    <col min="259" max="259" width="21.28515625" style="173" customWidth="1"/>
    <col min="260" max="260" width="29.7109375" style="173" customWidth="1"/>
    <col min="261" max="261" width="19.28515625" style="173" customWidth="1"/>
    <col min="262" max="264" width="9" style="173" customWidth="1"/>
    <col min="265" max="265" width="24.140625" style="173" customWidth="1"/>
    <col min="266" max="266" width="38.5703125" style="173" customWidth="1"/>
    <col min="267" max="267" width="9" style="173" customWidth="1"/>
    <col min="268" max="268" width="37.5703125" style="173" customWidth="1"/>
    <col min="269" max="273" width="9" style="173"/>
    <col min="274" max="274" width="23.85546875" style="173" customWidth="1"/>
    <col min="275" max="447" width="9" style="173"/>
    <col min="448" max="448" width="5.42578125" style="173" customWidth="1"/>
    <col min="449" max="449" width="6" style="173" customWidth="1"/>
    <col min="450" max="450" width="21.7109375" style="173" customWidth="1"/>
    <col min="451" max="453" width="7" style="173" customWidth="1"/>
    <col min="454" max="454" width="6.5703125" style="173" customWidth="1"/>
    <col min="455" max="455" width="7.140625" style="173" customWidth="1"/>
    <col min="456" max="456" width="13.5703125" style="173" customWidth="1"/>
    <col min="457" max="457" width="12.42578125" style="173" customWidth="1"/>
    <col min="458" max="458" width="7.5703125" style="173" customWidth="1"/>
    <col min="459" max="459" width="5.85546875" style="173" customWidth="1"/>
    <col min="460" max="460" width="7.140625" style="173" customWidth="1"/>
    <col min="461" max="461" width="11" style="173" customWidth="1"/>
    <col min="462" max="462" width="26.7109375" style="173" customWidth="1"/>
    <col min="463" max="463" width="9" style="173" customWidth="1"/>
    <col min="464" max="464" width="31.5703125" style="173" customWidth="1"/>
    <col min="465" max="465" width="26.5703125" style="173" customWidth="1"/>
    <col min="466" max="466" width="18.5703125" style="173" customWidth="1"/>
    <col min="467" max="467" width="9" style="173" customWidth="1"/>
    <col min="468" max="468" width="13.7109375" style="173" customWidth="1"/>
    <col min="469" max="469" width="8.7109375" style="173" customWidth="1"/>
    <col min="470" max="470" width="8.42578125" style="173" customWidth="1"/>
    <col min="471" max="471" width="8.5703125" style="173" customWidth="1"/>
    <col min="472" max="472" width="9.42578125" style="173" customWidth="1"/>
    <col min="473" max="474" width="9" style="173" customWidth="1"/>
    <col min="475" max="475" width="18.28515625" style="173" customWidth="1"/>
    <col min="476" max="476" width="11.85546875" style="173" customWidth="1"/>
    <col min="477" max="477" width="9" style="173" customWidth="1"/>
    <col min="478" max="478" width="12.85546875" style="173" customWidth="1"/>
    <col min="479" max="479" width="11.42578125" style="173" customWidth="1"/>
    <col min="480" max="486" width="9" style="173" customWidth="1"/>
    <col min="487" max="487" width="13.5703125" style="173" customWidth="1"/>
    <col min="488" max="488" width="14.85546875" style="173" customWidth="1"/>
    <col min="489" max="492" width="9" style="173" customWidth="1"/>
    <col min="493" max="493" width="13.140625" style="173" customWidth="1"/>
    <col min="494" max="494" width="14.140625" style="173" customWidth="1"/>
    <col min="495" max="496" width="9" style="173" customWidth="1"/>
    <col min="497" max="498" width="10.140625" style="173" bestFit="1" customWidth="1"/>
    <col min="499" max="499" width="9" style="173" customWidth="1"/>
    <col min="500" max="500" width="13.7109375" style="173" bestFit="1" customWidth="1"/>
    <col min="501" max="502" width="9" style="173" customWidth="1"/>
    <col min="503" max="503" width="19.28515625" style="173" customWidth="1"/>
    <col min="504" max="504" width="48" style="173" bestFit="1" customWidth="1"/>
    <col min="505" max="508" width="9" style="173" customWidth="1"/>
    <col min="509" max="509" width="16.7109375" style="173" customWidth="1"/>
    <col min="510" max="510" width="9" style="173" customWidth="1"/>
    <col min="511" max="511" width="20.85546875" style="173" customWidth="1"/>
    <col min="512" max="512" width="19.85546875" style="173" customWidth="1"/>
    <col min="513" max="513" width="26" style="173" customWidth="1"/>
    <col min="514" max="514" width="31.42578125" style="173" customWidth="1"/>
    <col min="515" max="515" width="21.28515625" style="173" customWidth="1"/>
    <col min="516" max="516" width="29.7109375" style="173" customWidth="1"/>
    <col min="517" max="517" width="19.28515625" style="173" customWidth="1"/>
    <col min="518" max="520" width="9" style="173" customWidth="1"/>
    <col min="521" max="521" width="24.140625" style="173" customWidth="1"/>
    <col min="522" max="522" width="38.5703125" style="173" customWidth="1"/>
    <col min="523" max="523" width="9" style="173" customWidth="1"/>
    <col min="524" max="524" width="37.5703125" style="173" customWidth="1"/>
    <col min="525" max="529" width="9" style="173"/>
    <col min="530" max="530" width="23.85546875" style="173" customWidth="1"/>
    <col min="531" max="703" width="9" style="173"/>
    <col min="704" max="704" width="5.42578125" style="173" customWidth="1"/>
    <col min="705" max="705" width="6" style="173" customWidth="1"/>
    <col min="706" max="706" width="21.7109375" style="173" customWidth="1"/>
    <col min="707" max="709" width="7" style="173" customWidth="1"/>
    <col min="710" max="710" width="6.5703125" style="173" customWidth="1"/>
    <col min="711" max="711" width="7.140625" style="173" customWidth="1"/>
    <col min="712" max="712" width="13.5703125" style="173" customWidth="1"/>
    <col min="713" max="713" width="12.42578125" style="173" customWidth="1"/>
    <col min="714" max="714" width="7.5703125" style="173" customWidth="1"/>
    <col min="715" max="715" width="5.85546875" style="173" customWidth="1"/>
    <col min="716" max="716" width="7.140625" style="173" customWidth="1"/>
    <col min="717" max="717" width="11" style="173" customWidth="1"/>
    <col min="718" max="718" width="26.7109375" style="173" customWidth="1"/>
    <col min="719" max="719" width="9" style="173" customWidth="1"/>
    <col min="720" max="720" width="31.5703125" style="173" customWidth="1"/>
    <col min="721" max="721" width="26.5703125" style="173" customWidth="1"/>
    <col min="722" max="722" width="18.5703125" style="173" customWidth="1"/>
    <col min="723" max="723" width="9" style="173" customWidth="1"/>
    <col min="724" max="724" width="13.7109375" style="173" customWidth="1"/>
    <col min="725" max="725" width="8.7109375" style="173" customWidth="1"/>
    <col min="726" max="726" width="8.42578125" style="173" customWidth="1"/>
    <col min="727" max="727" width="8.5703125" style="173" customWidth="1"/>
    <col min="728" max="728" width="9.42578125" style="173" customWidth="1"/>
    <col min="729" max="730" width="9" style="173" customWidth="1"/>
    <col min="731" max="731" width="18.28515625" style="173" customWidth="1"/>
    <col min="732" max="732" width="11.85546875" style="173" customWidth="1"/>
    <col min="733" max="733" width="9" style="173" customWidth="1"/>
    <col min="734" max="734" width="12.85546875" style="173" customWidth="1"/>
    <col min="735" max="735" width="11.42578125" style="173" customWidth="1"/>
    <col min="736" max="742" width="9" style="173" customWidth="1"/>
    <col min="743" max="743" width="13.5703125" style="173" customWidth="1"/>
    <col min="744" max="744" width="14.85546875" style="173" customWidth="1"/>
    <col min="745" max="748" width="9" style="173" customWidth="1"/>
    <col min="749" max="749" width="13.140625" style="173" customWidth="1"/>
    <col min="750" max="750" width="14.140625" style="173" customWidth="1"/>
    <col min="751" max="752" width="9" style="173" customWidth="1"/>
    <col min="753" max="754" width="10.140625" style="173" bestFit="1" customWidth="1"/>
    <col min="755" max="755" width="9" style="173" customWidth="1"/>
    <col min="756" max="756" width="13.7109375" style="173" bestFit="1" customWidth="1"/>
    <col min="757" max="758" width="9" style="173" customWidth="1"/>
    <col min="759" max="759" width="19.28515625" style="173" customWidth="1"/>
    <col min="760" max="760" width="48" style="173" bestFit="1" customWidth="1"/>
    <col min="761" max="764" width="9" style="173" customWidth="1"/>
    <col min="765" max="765" width="16.7109375" style="173" customWidth="1"/>
    <col min="766" max="766" width="9" style="173" customWidth="1"/>
    <col min="767" max="767" width="20.85546875" style="173" customWidth="1"/>
    <col min="768" max="768" width="19.85546875" style="173" customWidth="1"/>
    <col min="769" max="769" width="26" style="173" customWidth="1"/>
    <col min="770" max="770" width="31.42578125" style="173" customWidth="1"/>
    <col min="771" max="771" width="21.28515625" style="173" customWidth="1"/>
    <col min="772" max="772" width="29.7109375" style="173" customWidth="1"/>
    <col min="773" max="773" width="19.28515625" style="173" customWidth="1"/>
    <col min="774" max="776" width="9" style="173" customWidth="1"/>
    <col min="777" max="777" width="24.140625" style="173" customWidth="1"/>
    <col min="778" max="778" width="38.5703125" style="173" customWidth="1"/>
    <col min="779" max="779" width="9" style="173" customWidth="1"/>
    <col min="780" max="780" width="37.5703125" style="173" customWidth="1"/>
    <col min="781" max="785" width="9" style="173"/>
    <col min="786" max="786" width="23.85546875" style="173" customWidth="1"/>
    <col min="787" max="959" width="9" style="173"/>
    <col min="960" max="960" width="5.42578125" style="173" customWidth="1"/>
    <col min="961" max="961" width="6" style="173" customWidth="1"/>
    <col min="962" max="962" width="21.7109375" style="173" customWidth="1"/>
    <col min="963" max="965" width="7" style="173" customWidth="1"/>
    <col min="966" max="966" width="6.5703125" style="173" customWidth="1"/>
    <col min="967" max="967" width="7.140625" style="173" customWidth="1"/>
    <col min="968" max="968" width="13.5703125" style="173" customWidth="1"/>
    <col min="969" max="969" width="12.42578125" style="173" customWidth="1"/>
    <col min="970" max="970" width="7.5703125" style="173" customWidth="1"/>
    <col min="971" max="971" width="5.85546875" style="173" customWidth="1"/>
    <col min="972" max="972" width="7.140625" style="173" customWidth="1"/>
    <col min="973" max="973" width="11" style="173" customWidth="1"/>
    <col min="974" max="974" width="26.7109375" style="173" customWidth="1"/>
    <col min="975" max="975" width="9" style="173" customWidth="1"/>
    <col min="976" max="976" width="31.5703125" style="173" customWidth="1"/>
    <col min="977" max="977" width="26.5703125" style="173" customWidth="1"/>
    <col min="978" max="978" width="18.5703125" style="173" customWidth="1"/>
    <col min="979" max="979" width="9" style="173" customWidth="1"/>
    <col min="980" max="980" width="13.7109375" style="173" customWidth="1"/>
    <col min="981" max="981" width="8.7109375" style="173" customWidth="1"/>
    <col min="982" max="982" width="8.42578125" style="173" customWidth="1"/>
    <col min="983" max="983" width="8.5703125" style="173" customWidth="1"/>
    <col min="984" max="984" width="9.42578125" style="173" customWidth="1"/>
    <col min="985" max="986" width="9" style="173" customWidth="1"/>
    <col min="987" max="987" width="18.28515625" style="173" customWidth="1"/>
    <col min="988" max="988" width="11.85546875" style="173" customWidth="1"/>
    <col min="989" max="989" width="9" style="173" customWidth="1"/>
    <col min="990" max="990" width="12.85546875" style="173" customWidth="1"/>
    <col min="991" max="991" width="11.42578125" style="173" customWidth="1"/>
    <col min="992" max="998" width="9" style="173" customWidth="1"/>
    <col min="999" max="999" width="13.5703125" style="173" customWidth="1"/>
    <col min="1000" max="1000" width="14.85546875" style="173" customWidth="1"/>
    <col min="1001" max="1004" width="9" style="173" customWidth="1"/>
    <col min="1005" max="1005" width="13.140625" style="173" customWidth="1"/>
    <col min="1006" max="1006" width="14.140625" style="173" customWidth="1"/>
    <col min="1007" max="1008" width="9" style="173" customWidth="1"/>
    <col min="1009" max="1010" width="10.140625" style="173" bestFit="1" customWidth="1"/>
    <col min="1011" max="1011" width="9" style="173" customWidth="1"/>
    <col min="1012" max="1012" width="13.7109375" style="173" bestFit="1" customWidth="1"/>
    <col min="1013" max="1014" width="9" style="173" customWidth="1"/>
    <col min="1015" max="1015" width="19.28515625" style="173" customWidth="1"/>
    <col min="1016" max="1016" width="48" style="173" bestFit="1" customWidth="1"/>
    <col min="1017" max="1020" width="9" style="173" customWidth="1"/>
    <col min="1021" max="1021" width="16.7109375" style="173" customWidth="1"/>
    <col min="1022" max="1022" width="9" style="173" customWidth="1"/>
    <col min="1023" max="1023" width="20.85546875" style="173" customWidth="1"/>
    <col min="1024" max="1024" width="19.85546875" style="173" customWidth="1"/>
    <col min="1025" max="1025" width="26" style="173" customWidth="1"/>
    <col min="1026" max="1026" width="31.42578125" style="173" customWidth="1"/>
    <col min="1027" max="1027" width="21.28515625" style="173" customWidth="1"/>
    <col min="1028" max="1028" width="29.7109375" style="173" customWidth="1"/>
    <col min="1029" max="1029" width="19.28515625" style="173" customWidth="1"/>
    <col min="1030" max="1032" width="9" style="173" customWidth="1"/>
    <col min="1033" max="1033" width="24.140625" style="173" customWidth="1"/>
    <col min="1034" max="1034" width="38.5703125" style="173" customWidth="1"/>
    <col min="1035" max="1035" width="9" style="173" customWidth="1"/>
    <col min="1036" max="1036" width="37.5703125" style="173" customWidth="1"/>
    <col min="1037" max="1041" width="9" style="173"/>
    <col min="1042" max="1042" width="23.85546875" style="173" customWidth="1"/>
    <col min="1043" max="1215" width="9" style="173"/>
    <col min="1216" max="1216" width="5.42578125" style="173" customWidth="1"/>
    <col min="1217" max="1217" width="6" style="173" customWidth="1"/>
    <col min="1218" max="1218" width="21.7109375" style="173" customWidth="1"/>
    <col min="1219" max="1221" width="7" style="173" customWidth="1"/>
    <col min="1222" max="1222" width="6.5703125" style="173" customWidth="1"/>
    <col min="1223" max="1223" width="7.140625" style="173" customWidth="1"/>
    <col min="1224" max="1224" width="13.5703125" style="173" customWidth="1"/>
    <col min="1225" max="1225" width="12.42578125" style="173" customWidth="1"/>
    <col min="1226" max="1226" width="7.5703125" style="173" customWidth="1"/>
    <col min="1227" max="1227" width="5.85546875" style="173" customWidth="1"/>
    <col min="1228" max="1228" width="7.140625" style="173" customWidth="1"/>
    <col min="1229" max="1229" width="11" style="173" customWidth="1"/>
    <col min="1230" max="1230" width="26.7109375" style="173" customWidth="1"/>
    <col min="1231" max="1231" width="9" style="173" customWidth="1"/>
    <col min="1232" max="1232" width="31.5703125" style="173" customWidth="1"/>
    <col min="1233" max="1233" width="26.5703125" style="173" customWidth="1"/>
    <col min="1234" max="1234" width="18.5703125" style="173" customWidth="1"/>
    <col min="1235" max="1235" width="9" style="173" customWidth="1"/>
    <col min="1236" max="1236" width="13.7109375" style="173" customWidth="1"/>
    <col min="1237" max="1237" width="8.7109375" style="173" customWidth="1"/>
    <col min="1238" max="1238" width="8.42578125" style="173" customWidth="1"/>
    <col min="1239" max="1239" width="8.5703125" style="173" customWidth="1"/>
    <col min="1240" max="1240" width="9.42578125" style="173" customWidth="1"/>
    <col min="1241" max="1242" width="9" style="173" customWidth="1"/>
    <col min="1243" max="1243" width="18.28515625" style="173" customWidth="1"/>
    <col min="1244" max="1244" width="11.85546875" style="173" customWidth="1"/>
    <col min="1245" max="1245" width="9" style="173" customWidth="1"/>
    <col min="1246" max="1246" width="12.85546875" style="173" customWidth="1"/>
    <col min="1247" max="1247" width="11.42578125" style="173" customWidth="1"/>
    <col min="1248" max="1254" width="9" style="173" customWidth="1"/>
    <col min="1255" max="1255" width="13.5703125" style="173" customWidth="1"/>
    <col min="1256" max="1256" width="14.85546875" style="173" customWidth="1"/>
    <col min="1257" max="1260" width="9" style="173" customWidth="1"/>
    <col min="1261" max="1261" width="13.140625" style="173" customWidth="1"/>
    <col min="1262" max="1262" width="14.140625" style="173" customWidth="1"/>
    <col min="1263" max="1264" width="9" style="173" customWidth="1"/>
    <col min="1265" max="1266" width="10.140625" style="173" bestFit="1" customWidth="1"/>
    <col min="1267" max="1267" width="9" style="173" customWidth="1"/>
    <col min="1268" max="1268" width="13.7109375" style="173" bestFit="1" customWidth="1"/>
    <col min="1269" max="1270" width="9" style="173" customWidth="1"/>
    <col min="1271" max="1271" width="19.28515625" style="173" customWidth="1"/>
    <col min="1272" max="1272" width="48" style="173" bestFit="1" customWidth="1"/>
    <col min="1273" max="1276" width="9" style="173" customWidth="1"/>
    <col min="1277" max="1277" width="16.7109375" style="173" customWidth="1"/>
    <col min="1278" max="1278" width="9" style="173" customWidth="1"/>
    <col min="1279" max="1279" width="20.85546875" style="173" customWidth="1"/>
    <col min="1280" max="1280" width="19.85546875" style="173" customWidth="1"/>
    <col min="1281" max="1281" width="26" style="173" customWidth="1"/>
    <col min="1282" max="1282" width="31.42578125" style="173" customWidth="1"/>
    <col min="1283" max="1283" width="21.28515625" style="173" customWidth="1"/>
    <col min="1284" max="1284" width="29.7109375" style="173" customWidth="1"/>
    <col min="1285" max="1285" width="19.28515625" style="173" customWidth="1"/>
    <col min="1286" max="1288" width="9" style="173" customWidth="1"/>
    <col min="1289" max="1289" width="24.140625" style="173" customWidth="1"/>
    <col min="1290" max="1290" width="38.5703125" style="173" customWidth="1"/>
    <col min="1291" max="1291" width="9" style="173" customWidth="1"/>
    <col min="1292" max="1292" width="37.5703125" style="173" customWidth="1"/>
    <col min="1293" max="1297" width="9" style="173"/>
    <col min="1298" max="1298" width="23.85546875" style="173" customWidth="1"/>
    <col min="1299" max="1471" width="9" style="173"/>
    <col min="1472" max="1472" width="5.42578125" style="173" customWidth="1"/>
    <col min="1473" max="1473" width="6" style="173" customWidth="1"/>
    <col min="1474" max="1474" width="21.7109375" style="173" customWidth="1"/>
    <col min="1475" max="1477" width="7" style="173" customWidth="1"/>
    <col min="1478" max="1478" width="6.5703125" style="173" customWidth="1"/>
    <col min="1479" max="1479" width="7.140625" style="173" customWidth="1"/>
    <col min="1480" max="1480" width="13.5703125" style="173" customWidth="1"/>
    <col min="1481" max="1481" width="12.42578125" style="173" customWidth="1"/>
    <col min="1482" max="1482" width="7.5703125" style="173" customWidth="1"/>
    <col min="1483" max="1483" width="5.85546875" style="173" customWidth="1"/>
    <col min="1484" max="1484" width="7.140625" style="173" customWidth="1"/>
    <col min="1485" max="1485" width="11" style="173" customWidth="1"/>
    <col min="1486" max="1486" width="26.7109375" style="173" customWidth="1"/>
    <col min="1487" max="1487" width="9" style="173" customWidth="1"/>
    <col min="1488" max="1488" width="31.5703125" style="173" customWidth="1"/>
    <col min="1489" max="1489" width="26.5703125" style="173" customWidth="1"/>
    <col min="1490" max="1490" width="18.5703125" style="173" customWidth="1"/>
    <col min="1491" max="1491" width="9" style="173" customWidth="1"/>
    <col min="1492" max="1492" width="13.7109375" style="173" customWidth="1"/>
    <col min="1493" max="1493" width="8.7109375" style="173" customWidth="1"/>
    <col min="1494" max="1494" width="8.42578125" style="173" customWidth="1"/>
    <col min="1495" max="1495" width="8.5703125" style="173" customWidth="1"/>
    <col min="1496" max="1496" width="9.42578125" style="173" customWidth="1"/>
    <col min="1497" max="1498" width="9" style="173" customWidth="1"/>
    <col min="1499" max="1499" width="18.28515625" style="173" customWidth="1"/>
    <col min="1500" max="1500" width="11.85546875" style="173" customWidth="1"/>
    <col min="1501" max="1501" width="9" style="173" customWidth="1"/>
    <col min="1502" max="1502" width="12.85546875" style="173" customWidth="1"/>
    <col min="1503" max="1503" width="11.42578125" style="173" customWidth="1"/>
    <col min="1504" max="1510" width="9" style="173" customWidth="1"/>
    <col min="1511" max="1511" width="13.5703125" style="173" customWidth="1"/>
    <col min="1512" max="1512" width="14.85546875" style="173" customWidth="1"/>
    <col min="1513" max="1516" width="9" style="173" customWidth="1"/>
    <col min="1517" max="1517" width="13.140625" style="173" customWidth="1"/>
    <col min="1518" max="1518" width="14.140625" style="173" customWidth="1"/>
    <col min="1519" max="1520" width="9" style="173" customWidth="1"/>
    <col min="1521" max="1522" width="10.140625" style="173" bestFit="1" customWidth="1"/>
    <col min="1523" max="1523" width="9" style="173" customWidth="1"/>
    <col min="1524" max="1524" width="13.7109375" style="173" bestFit="1" customWidth="1"/>
    <col min="1525" max="1526" width="9" style="173" customWidth="1"/>
    <col min="1527" max="1527" width="19.28515625" style="173" customWidth="1"/>
    <col min="1528" max="1528" width="48" style="173" bestFit="1" customWidth="1"/>
    <col min="1529" max="1532" width="9" style="173" customWidth="1"/>
    <col min="1533" max="1533" width="16.7109375" style="173" customWidth="1"/>
    <col min="1534" max="1534" width="9" style="173" customWidth="1"/>
    <col min="1535" max="1535" width="20.85546875" style="173" customWidth="1"/>
    <col min="1536" max="1536" width="19.85546875" style="173" customWidth="1"/>
    <col min="1537" max="1537" width="26" style="173" customWidth="1"/>
    <col min="1538" max="1538" width="31.42578125" style="173" customWidth="1"/>
    <col min="1539" max="1539" width="21.28515625" style="173" customWidth="1"/>
    <col min="1540" max="1540" width="29.7109375" style="173" customWidth="1"/>
    <col min="1541" max="1541" width="19.28515625" style="173" customWidth="1"/>
    <col min="1542" max="1544" width="9" style="173" customWidth="1"/>
    <col min="1545" max="1545" width="24.140625" style="173" customWidth="1"/>
    <col min="1546" max="1546" width="38.5703125" style="173" customWidth="1"/>
    <col min="1547" max="1547" width="9" style="173" customWidth="1"/>
    <col min="1548" max="1548" width="37.5703125" style="173" customWidth="1"/>
    <col min="1549" max="1553" width="9" style="173"/>
    <col min="1554" max="1554" width="23.85546875" style="173" customWidth="1"/>
    <col min="1555" max="1727" width="9" style="173"/>
    <col min="1728" max="1728" width="5.42578125" style="173" customWidth="1"/>
    <col min="1729" max="1729" width="6" style="173" customWidth="1"/>
    <col min="1730" max="1730" width="21.7109375" style="173" customWidth="1"/>
    <col min="1731" max="1733" width="7" style="173" customWidth="1"/>
    <col min="1734" max="1734" width="6.5703125" style="173" customWidth="1"/>
    <col min="1735" max="1735" width="7.140625" style="173" customWidth="1"/>
    <col min="1736" max="1736" width="13.5703125" style="173" customWidth="1"/>
    <col min="1737" max="1737" width="12.42578125" style="173" customWidth="1"/>
    <col min="1738" max="1738" width="7.5703125" style="173" customWidth="1"/>
    <col min="1739" max="1739" width="5.85546875" style="173" customWidth="1"/>
    <col min="1740" max="1740" width="7.140625" style="173" customWidth="1"/>
    <col min="1741" max="1741" width="11" style="173" customWidth="1"/>
    <col min="1742" max="1742" width="26.7109375" style="173" customWidth="1"/>
    <col min="1743" max="1743" width="9" style="173" customWidth="1"/>
    <col min="1744" max="1744" width="31.5703125" style="173" customWidth="1"/>
    <col min="1745" max="1745" width="26.5703125" style="173" customWidth="1"/>
    <col min="1746" max="1746" width="18.5703125" style="173" customWidth="1"/>
    <col min="1747" max="1747" width="9" style="173" customWidth="1"/>
    <col min="1748" max="1748" width="13.7109375" style="173" customWidth="1"/>
    <col min="1749" max="1749" width="8.7109375" style="173" customWidth="1"/>
    <col min="1750" max="1750" width="8.42578125" style="173" customWidth="1"/>
    <col min="1751" max="1751" width="8.5703125" style="173" customWidth="1"/>
    <col min="1752" max="1752" width="9.42578125" style="173" customWidth="1"/>
    <col min="1753" max="1754" width="9" style="173" customWidth="1"/>
    <col min="1755" max="1755" width="18.28515625" style="173" customWidth="1"/>
    <col min="1756" max="1756" width="11.85546875" style="173" customWidth="1"/>
    <col min="1757" max="1757" width="9" style="173" customWidth="1"/>
    <col min="1758" max="1758" width="12.85546875" style="173" customWidth="1"/>
    <col min="1759" max="1759" width="11.42578125" style="173" customWidth="1"/>
    <col min="1760" max="1766" width="9" style="173" customWidth="1"/>
    <col min="1767" max="1767" width="13.5703125" style="173" customWidth="1"/>
    <col min="1768" max="1768" width="14.85546875" style="173" customWidth="1"/>
    <col min="1769" max="1772" width="9" style="173" customWidth="1"/>
    <col min="1773" max="1773" width="13.140625" style="173" customWidth="1"/>
    <col min="1774" max="1774" width="14.140625" style="173" customWidth="1"/>
    <col min="1775" max="1776" width="9" style="173" customWidth="1"/>
    <col min="1777" max="1778" width="10.140625" style="173" bestFit="1" customWidth="1"/>
    <col min="1779" max="1779" width="9" style="173" customWidth="1"/>
    <col min="1780" max="1780" width="13.7109375" style="173" bestFit="1" customWidth="1"/>
    <col min="1781" max="1782" width="9" style="173" customWidth="1"/>
    <col min="1783" max="1783" width="19.28515625" style="173" customWidth="1"/>
    <col min="1784" max="1784" width="48" style="173" bestFit="1" customWidth="1"/>
    <col min="1785" max="1788" width="9" style="173" customWidth="1"/>
    <col min="1789" max="1789" width="16.7109375" style="173" customWidth="1"/>
    <col min="1790" max="1790" width="9" style="173" customWidth="1"/>
    <col min="1791" max="1791" width="20.85546875" style="173" customWidth="1"/>
    <col min="1792" max="1792" width="19.85546875" style="173" customWidth="1"/>
    <col min="1793" max="1793" width="26" style="173" customWidth="1"/>
    <col min="1794" max="1794" width="31.42578125" style="173" customWidth="1"/>
    <col min="1795" max="1795" width="21.28515625" style="173" customWidth="1"/>
    <col min="1796" max="1796" width="29.7109375" style="173" customWidth="1"/>
    <col min="1797" max="1797" width="19.28515625" style="173" customWidth="1"/>
    <col min="1798" max="1800" width="9" style="173" customWidth="1"/>
    <col min="1801" max="1801" width="24.140625" style="173" customWidth="1"/>
    <col min="1802" max="1802" width="38.5703125" style="173" customWidth="1"/>
    <col min="1803" max="1803" width="9" style="173" customWidth="1"/>
    <col min="1804" max="1804" width="37.5703125" style="173" customWidth="1"/>
    <col min="1805" max="1809" width="9" style="173"/>
    <col min="1810" max="1810" width="23.85546875" style="173" customWidth="1"/>
    <col min="1811" max="1983" width="9" style="173"/>
    <col min="1984" max="1984" width="5.42578125" style="173" customWidth="1"/>
    <col min="1985" max="1985" width="6" style="173" customWidth="1"/>
    <col min="1986" max="1986" width="21.7109375" style="173" customWidth="1"/>
    <col min="1987" max="1989" width="7" style="173" customWidth="1"/>
    <col min="1990" max="1990" width="6.5703125" style="173" customWidth="1"/>
    <col min="1991" max="1991" width="7.140625" style="173" customWidth="1"/>
    <col min="1992" max="1992" width="13.5703125" style="173" customWidth="1"/>
    <col min="1993" max="1993" width="12.42578125" style="173" customWidth="1"/>
    <col min="1994" max="1994" width="7.5703125" style="173" customWidth="1"/>
    <col min="1995" max="1995" width="5.85546875" style="173" customWidth="1"/>
    <col min="1996" max="1996" width="7.140625" style="173" customWidth="1"/>
    <col min="1997" max="1997" width="11" style="173" customWidth="1"/>
    <col min="1998" max="1998" width="26.7109375" style="173" customWidth="1"/>
    <col min="1999" max="1999" width="9" style="173" customWidth="1"/>
    <col min="2000" max="2000" width="31.5703125" style="173" customWidth="1"/>
    <col min="2001" max="2001" width="26.5703125" style="173" customWidth="1"/>
    <col min="2002" max="2002" width="18.5703125" style="173" customWidth="1"/>
    <col min="2003" max="2003" width="9" style="173" customWidth="1"/>
    <col min="2004" max="2004" width="13.7109375" style="173" customWidth="1"/>
    <col min="2005" max="2005" width="8.7109375" style="173" customWidth="1"/>
    <col min="2006" max="2006" width="8.42578125" style="173" customWidth="1"/>
    <col min="2007" max="2007" width="8.5703125" style="173" customWidth="1"/>
    <col min="2008" max="2008" width="9.42578125" style="173" customWidth="1"/>
    <col min="2009" max="2010" width="9" style="173" customWidth="1"/>
    <col min="2011" max="2011" width="18.28515625" style="173" customWidth="1"/>
    <col min="2012" max="2012" width="11.85546875" style="173" customWidth="1"/>
    <col min="2013" max="2013" width="9" style="173" customWidth="1"/>
    <col min="2014" max="2014" width="12.85546875" style="173" customWidth="1"/>
    <col min="2015" max="2015" width="11.42578125" style="173" customWidth="1"/>
    <col min="2016" max="2022" width="9" style="173" customWidth="1"/>
    <col min="2023" max="2023" width="13.5703125" style="173" customWidth="1"/>
    <col min="2024" max="2024" width="14.85546875" style="173" customWidth="1"/>
    <col min="2025" max="2028" width="9" style="173" customWidth="1"/>
    <col min="2029" max="2029" width="13.140625" style="173" customWidth="1"/>
    <col min="2030" max="2030" width="14.140625" style="173" customWidth="1"/>
    <col min="2031" max="2032" width="9" style="173" customWidth="1"/>
    <col min="2033" max="2034" width="10.140625" style="173" bestFit="1" customWidth="1"/>
    <col min="2035" max="2035" width="9" style="173" customWidth="1"/>
    <col min="2036" max="2036" width="13.7109375" style="173" bestFit="1" customWidth="1"/>
    <col min="2037" max="2038" width="9" style="173" customWidth="1"/>
    <col min="2039" max="2039" width="19.28515625" style="173" customWidth="1"/>
    <col min="2040" max="2040" width="48" style="173" bestFit="1" customWidth="1"/>
    <col min="2041" max="2044" width="9" style="173" customWidth="1"/>
    <col min="2045" max="2045" width="16.7109375" style="173" customWidth="1"/>
    <col min="2046" max="2046" width="9" style="173" customWidth="1"/>
    <col min="2047" max="2047" width="20.85546875" style="173" customWidth="1"/>
    <col min="2048" max="2048" width="19.85546875" style="173" customWidth="1"/>
    <col min="2049" max="2049" width="26" style="173" customWidth="1"/>
    <col min="2050" max="2050" width="31.42578125" style="173" customWidth="1"/>
    <col min="2051" max="2051" width="21.28515625" style="173" customWidth="1"/>
    <col min="2052" max="2052" width="29.7109375" style="173" customWidth="1"/>
    <col min="2053" max="2053" width="19.28515625" style="173" customWidth="1"/>
    <col min="2054" max="2056" width="9" style="173" customWidth="1"/>
    <col min="2057" max="2057" width="24.140625" style="173" customWidth="1"/>
    <col min="2058" max="2058" width="38.5703125" style="173" customWidth="1"/>
    <col min="2059" max="2059" width="9" style="173" customWidth="1"/>
    <col min="2060" max="2060" width="37.5703125" style="173" customWidth="1"/>
    <col min="2061" max="2065" width="9" style="173"/>
    <col min="2066" max="2066" width="23.85546875" style="173" customWidth="1"/>
    <col min="2067" max="2239" width="9" style="173"/>
    <col min="2240" max="2240" width="5.42578125" style="173" customWidth="1"/>
    <col min="2241" max="2241" width="6" style="173" customWidth="1"/>
    <col min="2242" max="2242" width="21.7109375" style="173" customWidth="1"/>
    <col min="2243" max="2245" width="7" style="173" customWidth="1"/>
    <col min="2246" max="2246" width="6.5703125" style="173" customWidth="1"/>
    <col min="2247" max="2247" width="7.140625" style="173" customWidth="1"/>
    <col min="2248" max="2248" width="13.5703125" style="173" customWidth="1"/>
    <col min="2249" max="2249" width="12.42578125" style="173" customWidth="1"/>
    <col min="2250" max="2250" width="7.5703125" style="173" customWidth="1"/>
    <col min="2251" max="2251" width="5.85546875" style="173" customWidth="1"/>
    <col min="2252" max="2252" width="7.140625" style="173" customWidth="1"/>
    <col min="2253" max="2253" width="11" style="173" customWidth="1"/>
    <col min="2254" max="2254" width="26.7109375" style="173" customWidth="1"/>
    <col min="2255" max="2255" width="9" style="173" customWidth="1"/>
    <col min="2256" max="2256" width="31.5703125" style="173" customWidth="1"/>
    <col min="2257" max="2257" width="26.5703125" style="173" customWidth="1"/>
    <col min="2258" max="2258" width="18.5703125" style="173" customWidth="1"/>
    <col min="2259" max="2259" width="9" style="173" customWidth="1"/>
    <col min="2260" max="2260" width="13.7109375" style="173" customWidth="1"/>
    <col min="2261" max="2261" width="8.7109375" style="173" customWidth="1"/>
    <col min="2262" max="2262" width="8.42578125" style="173" customWidth="1"/>
    <col min="2263" max="2263" width="8.5703125" style="173" customWidth="1"/>
    <col min="2264" max="2264" width="9.42578125" style="173" customWidth="1"/>
    <col min="2265" max="2266" width="9" style="173" customWidth="1"/>
    <col min="2267" max="2267" width="18.28515625" style="173" customWidth="1"/>
    <col min="2268" max="2268" width="11.85546875" style="173" customWidth="1"/>
    <col min="2269" max="2269" width="9" style="173" customWidth="1"/>
    <col min="2270" max="2270" width="12.85546875" style="173" customWidth="1"/>
    <col min="2271" max="2271" width="11.42578125" style="173" customWidth="1"/>
    <col min="2272" max="2278" width="9" style="173" customWidth="1"/>
    <col min="2279" max="2279" width="13.5703125" style="173" customWidth="1"/>
    <col min="2280" max="2280" width="14.85546875" style="173" customWidth="1"/>
    <col min="2281" max="2284" width="9" style="173" customWidth="1"/>
    <col min="2285" max="2285" width="13.140625" style="173" customWidth="1"/>
    <col min="2286" max="2286" width="14.140625" style="173" customWidth="1"/>
    <col min="2287" max="2288" width="9" style="173" customWidth="1"/>
    <col min="2289" max="2290" width="10.140625" style="173" bestFit="1" customWidth="1"/>
    <col min="2291" max="2291" width="9" style="173" customWidth="1"/>
    <col min="2292" max="2292" width="13.7109375" style="173" bestFit="1" customWidth="1"/>
    <col min="2293" max="2294" width="9" style="173" customWidth="1"/>
    <col min="2295" max="2295" width="19.28515625" style="173" customWidth="1"/>
    <col min="2296" max="2296" width="48" style="173" bestFit="1" customWidth="1"/>
    <col min="2297" max="2300" width="9" style="173" customWidth="1"/>
    <col min="2301" max="2301" width="16.7109375" style="173" customWidth="1"/>
    <col min="2302" max="2302" width="9" style="173" customWidth="1"/>
    <col min="2303" max="2303" width="20.85546875" style="173" customWidth="1"/>
    <col min="2304" max="2304" width="19.85546875" style="173" customWidth="1"/>
    <col min="2305" max="2305" width="26" style="173" customWidth="1"/>
    <col min="2306" max="2306" width="31.42578125" style="173" customWidth="1"/>
    <col min="2307" max="2307" width="21.28515625" style="173" customWidth="1"/>
    <col min="2308" max="2308" width="29.7109375" style="173" customWidth="1"/>
    <col min="2309" max="2309" width="19.28515625" style="173" customWidth="1"/>
    <col min="2310" max="2312" width="9" style="173" customWidth="1"/>
    <col min="2313" max="2313" width="24.140625" style="173" customWidth="1"/>
    <col min="2314" max="2314" width="38.5703125" style="173" customWidth="1"/>
    <col min="2315" max="2315" width="9" style="173" customWidth="1"/>
    <col min="2316" max="2316" width="37.5703125" style="173" customWidth="1"/>
    <col min="2317" max="2321" width="9" style="173"/>
    <col min="2322" max="2322" width="23.85546875" style="173" customWidth="1"/>
    <col min="2323" max="2495" width="9" style="173"/>
    <col min="2496" max="2496" width="5.42578125" style="173" customWidth="1"/>
    <col min="2497" max="2497" width="6" style="173" customWidth="1"/>
    <col min="2498" max="2498" width="21.7109375" style="173" customWidth="1"/>
    <col min="2499" max="2501" width="7" style="173" customWidth="1"/>
    <col min="2502" max="2502" width="6.5703125" style="173" customWidth="1"/>
    <col min="2503" max="2503" width="7.140625" style="173" customWidth="1"/>
    <col min="2504" max="2504" width="13.5703125" style="173" customWidth="1"/>
    <col min="2505" max="2505" width="12.42578125" style="173" customWidth="1"/>
    <col min="2506" max="2506" width="7.5703125" style="173" customWidth="1"/>
    <col min="2507" max="2507" width="5.85546875" style="173" customWidth="1"/>
    <col min="2508" max="2508" width="7.140625" style="173" customWidth="1"/>
    <col min="2509" max="2509" width="11" style="173" customWidth="1"/>
    <col min="2510" max="2510" width="26.7109375" style="173" customWidth="1"/>
    <col min="2511" max="2511" width="9" style="173" customWidth="1"/>
    <col min="2512" max="2512" width="31.5703125" style="173" customWidth="1"/>
    <col min="2513" max="2513" width="26.5703125" style="173" customWidth="1"/>
    <col min="2514" max="2514" width="18.5703125" style="173" customWidth="1"/>
    <col min="2515" max="2515" width="9" style="173" customWidth="1"/>
    <col min="2516" max="2516" width="13.7109375" style="173" customWidth="1"/>
    <col min="2517" max="2517" width="8.7109375" style="173" customWidth="1"/>
    <col min="2518" max="2518" width="8.42578125" style="173" customWidth="1"/>
    <col min="2519" max="2519" width="8.5703125" style="173" customWidth="1"/>
    <col min="2520" max="2520" width="9.42578125" style="173" customWidth="1"/>
    <col min="2521" max="2522" width="9" style="173" customWidth="1"/>
    <col min="2523" max="2523" width="18.28515625" style="173" customWidth="1"/>
    <col min="2524" max="2524" width="11.85546875" style="173" customWidth="1"/>
    <col min="2525" max="2525" width="9" style="173" customWidth="1"/>
    <col min="2526" max="2526" width="12.85546875" style="173" customWidth="1"/>
    <col min="2527" max="2527" width="11.42578125" style="173" customWidth="1"/>
    <col min="2528" max="2534" width="9" style="173" customWidth="1"/>
    <col min="2535" max="2535" width="13.5703125" style="173" customWidth="1"/>
    <col min="2536" max="2536" width="14.85546875" style="173" customWidth="1"/>
    <col min="2537" max="2540" width="9" style="173" customWidth="1"/>
    <col min="2541" max="2541" width="13.140625" style="173" customWidth="1"/>
    <col min="2542" max="2542" width="14.140625" style="173" customWidth="1"/>
    <col min="2543" max="2544" width="9" style="173" customWidth="1"/>
    <col min="2545" max="2546" width="10.140625" style="173" bestFit="1" customWidth="1"/>
    <col min="2547" max="2547" width="9" style="173" customWidth="1"/>
    <col min="2548" max="2548" width="13.7109375" style="173" bestFit="1" customWidth="1"/>
    <col min="2549" max="2550" width="9" style="173" customWidth="1"/>
    <col min="2551" max="2551" width="19.28515625" style="173" customWidth="1"/>
    <col min="2552" max="2552" width="48" style="173" bestFit="1" customWidth="1"/>
    <col min="2553" max="2556" width="9" style="173" customWidth="1"/>
    <col min="2557" max="2557" width="16.7109375" style="173" customWidth="1"/>
    <col min="2558" max="2558" width="9" style="173" customWidth="1"/>
    <col min="2559" max="2559" width="20.85546875" style="173" customWidth="1"/>
    <col min="2560" max="2560" width="19.85546875" style="173" customWidth="1"/>
    <col min="2561" max="2561" width="26" style="173" customWidth="1"/>
    <col min="2562" max="2562" width="31.42578125" style="173" customWidth="1"/>
    <col min="2563" max="2563" width="21.28515625" style="173" customWidth="1"/>
    <col min="2564" max="2564" width="29.7109375" style="173" customWidth="1"/>
    <col min="2565" max="2565" width="19.28515625" style="173" customWidth="1"/>
    <col min="2566" max="2568" width="9" style="173" customWidth="1"/>
    <col min="2569" max="2569" width="24.140625" style="173" customWidth="1"/>
    <col min="2570" max="2570" width="38.5703125" style="173" customWidth="1"/>
    <col min="2571" max="2571" width="9" style="173" customWidth="1"/>
    <col min="2572" max="2572" width="37.5703125" style="173" customWidth="1"/>
    <col min="2573" max="2577" width="9" style="173"/>
    <col min="2578" max="2578" width="23.85546875" style="173" customWidth="1"/>
    <col min="2579" max="2751" width="9" style="173"/>
    <col min="2752" max="2752" width="5.42578125" style="173" customWidth="1"/>
    <col min="2753" max="2753" width="6" style="173" customWidth="1"/>
    <col min="2754" max="2754" width="21.7109375" style="173" customWidth="1"/>
    <col min="2755" max="2757" width="7" style="173" customWidth="1"/>
    <col min="2758" max="2758" width="6.5703125" style="173" customWidth="1"/>
    <col min="2759" max="2759" width="7.140625" style="173" customWidth="1"/>
    <col min="2760" max="2760" width="13.5703125" style="173" customWidth="1"/>
    <col min="2761" max="2761" width="12.42578125" style="173" customWidth="1"/>
    <col min="2762" max="2762" width="7.5703125" style="173" customWidth="1"/>
    <col min="2763" max="2763" width="5.85546875" style="173" customWidth="1"/>
    <col min="2764" max="2764" width="7.140625" style="173" customWidth="1"/>
    <col min="2765" max="2765" width="11" style="173" customWidth="1"/>
    <col min="2766" max="2766" width="26.7109375" style="173" customWidth="1"/>
    <col min="2767" max="2767" width="9" style="173" customWidth="1"/>
    <col min="2768" max="2768" width="31.5703125" style="173" customWidth="1"/>
    <col min="2769" max="2769" width="26.5703125" style="173" customWidth="1"/>
    <col min="2770" max="2770" width="18.5703125" style="173" customWidth="1"/>
    <col min="2771" max="2771" width="9" style="173" customWidth="1"/>
    <col min="2772" max="2772" width="13.7109375" style="173" customWidth="1"/>
    <col min="2773" max="2773" width="8.7109375" style="173" customWidth="1"/>
    <col min="2774" max="2774" width="8.42578125" style="173" customWidth="1"/>
    <col min="2775" max="2775" width="8.5703125" style="173" customWidth="1"/>
    <col min="2776" max="2776" width="9.42578125" style="173" customWidth="1"/>
    <col min="2777" max="2778" width="9" style="173" customWidth="1"/>
    <col min="2779" max="2779" width="18.28515625" style="173" customWidth="1"/>
    <col min="2780" max="2780" width="11.85546875" style="173" customWidth="1"/>
    <col min="2781" max="2781" width="9" style="173" customWidth="1"/>
    <col min="2782" max="2782" width="12.85546875" style="173" customWidth="1"/>
    <col min="2783" max="2783" width="11.42578125" style="173" customWidth="1"/>
    <col min="2784" max="2790" width="9" style="173" customWidth="1"/>
    <col min="2791" max="2791" width="13.5703125" style="173" customWidth="1"/>
    <col min="2792" max="2792" width="14.85546875" style="173" customWidth="1"/>
    <col min="2793" max="2796" width="9" style="173" customWidth="1"/>
    <col min="2797" max="2797" width="13.140625" style="173" customWidth="1"/>
    <col min="2798" max="2798" width="14.140625" style="173" customWidth="1"/>
    <col min="2799" max="2800" width="9" style="173" customWidth="1"/>
    <col min="2801" max="2802" width="10.140625" style="173" bestFit="1" customWidth="1"/>
    <col min="2803" max="2803" width="9" style="173" customWidth="1"/>
    <col min="2804" max="2804" width="13.7109375" style="173" bestFit="1" customWidth="1"/>
    <col min="2805" max="2806" width="9" style="173" customWidth="1"/>
    <col min="2807" max="2807" width="19.28515625" style="173" customWidth="1"/>
    <col min="2808" max="2808" width="48" style="173" bestFit="1" customWidth="1"/>
    <col min="2809" max="2812" width="9" style="173" customWidth="1"/>
    <col min="2813" max="2813" width="16.7109375" style="173" customWidth="1"/>
    <col min="2814" max="2814" width="9" style="173" customWidth="1"/>
    <col min="2815" max="2815" width="20.85546875" style="173" customWidth="1"/>
    <col min="2816" max="2816" width="19.85546875" style="173" customWidth="1"/>
    <col min="2817" max="2817" width="26" style="173" customWidth="1"/>
    <col min="2818" max="2818" width="31.42578125" style="173" customWidth="1"/>
    <col min="2819" max="2819" width="21.28515625" style="173" customWidth="1"/>
    <col min="2820" max="2820" width="29.7109375" style="173" customWidth="1"/>
    <col min="2821" max="2821" width="19.28515625" style="173" customWidth="1"/>
    <col min="2822" max="2824" width="9" style="173" customWidth="1"/>
    <col min="2825" max="2825" width="24.140625" style="173" customWidth="1"/>
    <col min="2826" max="2826" width="38.5703125" style="173" customWidth="1"/>
    <col min="2827" max="2827" width="9" style="173" customWidth="1"/>
    <col min="2828" max="2828" width="37.5703125" style="173" customWidth="1"/>
    <col min="2829" max="2833" width="9" style="173"/>
    <col min="2834" max="2834" width="23.85546875" style="173" customWidth="1"/>
    <col min="2835" max="3007" width="9" style="173"/>
    <col min="3008" max="3008" width="5.42578125" style="173" customWidth="1"/>
    <col min="3009" max="3009" width="6" style="173" customWidth="1"/>
    <col min="3010" max="3010" width="21.7109375" style="173" customWidth="1"/>
    <col min="3011" max="3013" width="7" style="173" customWidth="1"/>
    <col min="3014" max="3014" width="6.5703125" style="173" customWidth="1"/>
    <col min="3015" max="3015" width="7.140625" style="173" customWidth="1"/>
    <col min="3016" max="3016" width="13.5703125" style="173" customWidth="1"/>
    <col min="3017" max="3017" width="12.42578125" style="173" customWidth="1"/>
    <col min="3018" max="3018" width="7.5703125" style="173" customWidth="1"/>
    <col min="3019" max="3019" width="5.85546875" style="173" customWidth="1"/>
    <col min="3020" max="3020" width="7.140625" style="173" customWidth="1"/>
    <col min="3021" max="3021" width="11" style="173" customWidth="1"/>
    <col min="3022" max="3022" width="26.7109375" style="173" customWidth="1"/>
    <col min="3023" max="3023" width="9" style="173" customWidth="1"/>
    <col min="3024" max="3024" width="31.5703125" style="173" customWidth="1"/>
    <col min="3025" max="3025" width="26.5703125" style="173" customWidth="1"/>
    <col min="3026" max="3026" width="18.5703125" style="173" customWidth="1"/>
    <col min="3027" max="3027" width="9" style="173" customWidth="1"/>
    <col min="3028" max="3028" width="13.7109375" style="173" customWidth="1"/>
    <col min="3029" max="3029" width="8.7109375" style="173" customWidth="1"/>
    <col min="3030" max="3030" width="8.42578125" style="173" customWidth="1"/>
    <col min="3031" max="3031" width="8.5703125" style="173" customWidth="1"/>
    <col min="3032" max="3032" width="9.42578125" style="173" customWidth="1"/>
    <col min="3033" max="3034" width="9" style="173" customWidth="1"/>
    <col min="3035" max="3035" width="18.28515625" style="173" customWidth="1"/>
    <col min="3036" max="3036" width="11.85546875" style="173" customWidth="1"/>
    <col min="3037" max="3037" width="9" style="173" customWidth="1"/>
    <col min="3038" max="3038" width="12.85546875" style="173" customWidth="1"/>
    <col min="3039" max="3039" width="11.42578125" style="173" customWidth="1"/>
    <col min="3040" max="3046" width="9" style="173" customWidth="1"/>
    <col min="3047" max="3047" width="13.5703125" style="173" customWidth="1"/>
    <col min="3048" max="3048" width="14.85546875" style="173" customWidth="1"/>
    <col min="3049" max="3052" width="9" style="173" customWidth="1"/>
    <col min="3053" max="3053" width="13.140625" style="173" customWidth="1"/>
    <col min="3054" max="3054" width="14.140625" style="173" customWidth="1"/>
    <col min="3055" max="3056" width="9" style="173" customWidth="1"/>
    <col min="3057" max="3058" width="10.140625" style="173" bestFit="1" customWidth="1"/>
    <col min="3059" max="3059" width="9" style="173" customWidth="1"/>
    <col min="3060" max="3060" width="13.7109375" style="173" bestFit="1" customWidth="1"/>
    <col min="3061" max="3062" width="9" style="173" customWidth="1"/>
    <col min="3063" max="3063" width="19.28515625" style="173" customWidth="1"/>
    <col min="3064" max="3064" width="48" style="173" bestFit="1" customWidth="1"/>
    <col min="3065" max="3068" width="9" style="173" customWidth="1"/>
    <col min="3069" max="3069" width="16.7109375" style="173" customWidth="1"/>
    <col min="3070" max="3070" width="9" style="173" customWidth="1"/>
    <col min="3071" max="3071" width="20.85546875" style="173" customWidth="1"/>
    <col min="3072" max="3072" width="19.85546875" style="173" customWidth="1"/>
    <col min="3073" max="3073" width="26" style="173" customWidth="1"/>
    <col min="3074" max="3074" width="31.42578125" style="173" customWidth="1"/>
    <col min="3075" max="3075" width="21.28515625" style="173" customWidth="1"/>
    <col min="3076" max="3076" width="29.7109375" style="173" customWidth="1"/>
    <col min="3077" max="3077" width="19.28515625" style="173" customWidth="1"/>
    <col min="3078" max="3080" width="9" style="173" customWidth="1"/>
    <col min="3081" max="3081" width="24.140625" style="173" customWidth="1"/>
    <col min="3082" max="3082" width="38.5703125" style="173" customWidth="1"/>
    <col min="3083" max="3083" width="9" style="173" customWidth="1"/>
    <col min="3084" max="3084" width="37.5703125" style="173" customWidth="1"/>
    <col min="3085" max="3089" width="9" style="173"/>
    <col min="3090" max="3090" width="23.85546875" style="173" customWidth="1"/>
    <col min="3091" max="3263" width="9" style="173"/>
    <col min="3264" max="3264" width="5.42578125" style="173" customWidth="1"/>
    <col min="3265" max="3265" width="6" style="173" customWidth="1"/>
    <col min="3266" max="3266" width="21.7109375" style="173" customWidth="1"/>
    <col min="3267" max="3269" width="7" style="173" customWidth="1"/>
    <col min="3270" max="3270" width="6.5703125" style="173" customWidth="1"/>
    <col min="3271" max="3271" width="7.140625" style="173" customWidth="1"/>
    <col min="3272" max="3272" width="13.5703125" style="173" customWidth="1"/>
    <col min="3273" max="3273" width="12.42578125" style="173" customWidth="1"/>
    <col min="3274" max="3274" width="7.5703125" style="173" customWidth="1"/>
    <col min="3275" max="3275" width="5.85546875" style="173" customWidth="1"/>
    <col min="3276" max="3276" width="7.140625" style="173" customWidth="1"/>
    <col min="3277" max="3277" width="11" style="173" customWidth="1"/>
    <col min="3278" max="3278" width="26.7109375" style="173" customWidth="1"/>
    <col min="3279" max="3279" width="9" style="173" customWidth="1"/>
    <col min="3280" max="3280" width="31.5703125" style="173" customWidth="1"/>
    <col min="3281" max="3281" width="26.5703125" style="173" customWidth="1"/>
    <col min="3282" max="3282" width="18.5703125" style="173" customWidth="1"/>
    <col min="3283" max="3283" width="9" style="173" customWidth="1"/>
    <col min="3284" max="3284" width="13.7109375" style="173" customWidth="1"/>
    <col min="3285" max="3285" width="8.7109375" style="173" customWidth="1"/>
    <col min="3286" max="3286" width="8.42578125" style="173" customWidth="1"/>
    <col min="3287" max="3287" width="8.5703125" style="173" customWidth="1"/>
    <col min="3288" max="3288" width="9.42578125" style="173" customWidth="1"/>
    <col min="3289" max="3290" width="9" style="173" customWidth="1"/>
    <col min="3291" max="3291" width="18.28515625" style="173" customWidth="1"/>
    <col min="3292" max="3292" width="11.85546875" style="173" customWidth="1"/>
    <col min="3293" max="3293" width="9" style="173" customWidth="1"/>
    <col min="3294" max="3294" width="12.85546875" style="173" customWidth="1"/>
    <col min="3295" max="3295" width="11.42578125" style="173" customWidth="1"/>
    <col min="3296" max="3302" width="9" style="173" customWidth="1"/>
    <col min="3303" max="3303" width="13.5703125" style="173" customWidth="1"/>
    <col min="3304" max="3304" width="14.85546875" style="173" customWidth="1"/>
    <col min="3305" max="3308" width="9" style="173" customWidth="1"/>
    <col min="3309" max="3309" width="13.140625" style="173" customWidth="1"/>
    <col min="3310" max="3310" width="14.140625" style="173" customWidth="1"/>
    <col min="3311" max="3312" width="9" style="173" customWidth="1"/>
    <col min="3313" max="3314" width="10.140625" style="173" bestFit="1" customWidth="1"/>
    <col min="3315" max="3315" width="9" style="173" customWidth="1"/>
    <col min="3316" max="3316" width="13.7109375" style="173" bestFit="1" customWidth="1"/>
    <col min="3317" max="3318" width="9" style="173" customWidth="1"/>
    <col min="3319" max="3319" width="19.28515625" style="173" customWidth="1"/>
    <col min="3320" max="3320" width="48" style="173" bestFit="1" customWidth="1"/>
    <col min="3321" max="3324" width="9" style="173" customWidth="1"/>
    <col min="3325" max="3325" width="16.7109375" style="173" customWidth="1"/>
    <col min="3326" max="3326" width="9" style="173" customWidth="1"/>
    <col min="3327" max="3327" width="20.85546875" style="173" customWidth="1"/>
    <col min="3328" max="3328" width="19.85546875" style="173" customWidth="1"/>
    <col min="3329" max="3329" width="26" style="173" customWidth="1"/>
    <col min="3330" max="3330" width="31.42578125" style="173" customWidth="1"/>
    <col min="3331" max="3331" width="21.28515625" style="173" customWidth="1"/>
    <col min="3332" max="3332" width="29.7109375" style="173" customWidth="1"/>
    <col min="3333" max="3333" width="19.28515625" style="173" customWidth="1"/>
    <col min="3334" max="3336" width="9" style="173" customWidth="1"/>
    <col min="3337" max="3337" width="24.140625" style="173" customWidth="1"/>
    <col min="3338" max="3338" width="38.5703125" style="173" customWidth="1"/>
    <col min="3339" max="3339" width="9" style="173" customWidth="1"/>
    <col min="3340" max="3340" width="37.5703125" style="173" customWidth="1"/>
    <col min="3341" max="3345" width="9" style="173"/>
    <col min="3346" max="3346" width="23.85546875" style="173" customWidth="1"/>
    <col min="3347" max="3519" width="9" style="173"/>
    <col min="3520" max="3520" width="5.42578125" style="173" customWidth="1"/>
    <col min="3521" max="3521" width="6" style="173" customWidth="1"/>
    <col min="3522" max="3522" width="21.7109375" style="173" customWidth="1"/>
    <col min="3523" max="3525" width="7" style="173" customWidth="1"/>
    <col min="3526" max="3526" width="6.5703125" style="173" customWidth="1"/>
    <col min="3527" max="3527" width="7.140625" style="173" customWidth="1"/>
    <col min="3528" max="3528" width="13.5703125" style="173" customWidth="1"/>
    <col min="3529" max="3529" width="12.42578125" style="173" customWidth="1"/>
    <col min="3530" max="3530" width="7.5703125" style="173" customWidth="1"/>
    <col min="3531" max="3531" width="5.85546875" style="173" customWidth="1"/>
    <col min="3532" max="3532" width="7.140625" style="173" customWidth="1"/>
    <col min="3533" max="3533" width="11" style="173" customWidth="1"/>
    <col min="3534" max="3534" width="26.7109375" style="173" customWidth="1"/>
    <col min="3535" max="3535" width="9" style="173" customWidth="1"/>
    <col min="3536" max="3536" width="31.5703125" style="173" customWidth="1"/>
    <col min="3537" max="3537" width="26.5703125" style="173" customWidth="1"/>
    <col min="3538" max="3538" width="18.5703125" style="173" customWidth="1"/>
    <col min="3539" max="3539" width="9" style="173" customWidth="1"/>
    <col min="3540" max="3540" width="13.7109375" style="173" customWidth="1"/>
    <col min="3541" max="3541" width="8.7109375" style="173" customWidth="1"/>
    <col min="3542" max="3542" width="8.42578125" style="173" customWidth="1"/>
    <col min="3543" max="3543" width="8.5703125" style="173" customWidth="1"/>
    <col min="3544" max="3544" width="9.42578125" style="173" customWidth="1"/>
    <col min="3545" max="3546" width="9" style="173" customWidth="1"/>
    <col min="3547" max="3547" width="18.28515625" style="173" customWidth="1"/>
    <col min="3548" max="3548" width="11.85546875" style="173" customWidth="1"/>
    <col min="3549" max="3549" width="9" style="173" customWidth="1"/>
    <col min="3550" max="3550" width="12.85546875" style="173" customWidth="1"/>
    <col min="3551" max="3551" width="11.42578125" style="173" customWidth="1"/>
    <col min="3552" max="3558" width="9" style="173" customWidth="1"/>
    <col min="3559" max="3559" width="13.5703125" style="173" customWidth="1"/>
    <col min="3560" max="3560" width="14.85546875" style="173" customWidth="1"/>
    <col min="3561" max="3564" width="9" style="173" customWidth="1"/>
    <col min="3565" max="3565" width="13.140625" style="173" customWidth="1"/>
    <col min="3566" max="3566" width="14.140625" style="173" customWidth="1"/>
    <col min="3567" max="3568" width="9" style="173" customWidth="1"/>
    <col min="3569" max="3570" width="10.140625" style="173" bestFit="1" customWidth="1"/>
    <col min="3571" max="3571" width="9" style="173" customWidth="1"/>
    <col min="3572" max="3572" width="13.7109375" style="173" bestFit="1" customWidth="1"/>
    <col min="3573" max="3574" width="9" style="173" customWidth="1"/>
    <col min="3575" max="3575" width="19.28515625" style="173" customWidth="1"/>
    <col min="3576" max="3576" width="48" style="173" bestFit="1" customWidth="1"/>
    <col min="3577" max="3580" width="9" style="173" customWidth="1"/>
    <col min="3581" max="3581" width="16.7109375" style="173" customWidth="1"/>
    <col min="3582" max="3582" width="9" style="173" customWidth="1"/>
    <col min="3583" max="3583" width="20.85546875" style="173" customWidth="1"/>
    <col min="3584" max="3584" width="19.85546875" style="173" customWidth="1"/>
    <col min="3585" max="3585" width="26" style="173" customWidth="1"/>
    <col min="3586" max="3586" width="31.42578125" style="173" customWidth="1"/>
    <col min="3587" max="3587" width="21.28515625" style="173" customWidth="1"/>
    <col min="3588" max="3588" width="29.7109375" style="173" customWidth="1"/>
    <col min="3589" max="3589" width="19.28515625" style="173" customWidth="1"/>
    <col min="3590" max="3592" width="9" style="173" customWidth="1"/>
    <col min="3593" max="3593" width="24.140625" style="173" customWidth="1"/>
    <col min="3594" max="3594" width="38.5703125" style="173" customWidth="1"/>
    <col min="3595" max="3595" width="9" style="173" customWidth="1"/>
    <col min="3596" max="3596" width="37.5703125" style="173" customWidth="1"/>
    <col min="3597" max="3601" width="9" style="173"/>
    <col min="3602" max="3602" width="23.85546875" style="173" customWidth="1"/>
    <col min="3603" max="3775" width="9" style="173"/>
    <col min="3776" max="3776" width="5.42578125" style="173" customWidth="1"/>
    <col min="3777" max="3777" width="6" style="173" customWidth="1"/>
    <col min="3778" max="3778" width="21.7109375" style="173" customWidth="1"/>
    <col min="3779" max="3781" width="7" style="173" customWidth="1"/>
    <col min="3782" max="3782" width="6.5703125" style="173" customWidth="1"/>
    <col min="3783" max="3783" width="7.140625" style="173" customWidth="1"/>
    <col min="3784" max="3784" width="13.5703125" style="173" customWidth="1"/>
    <col min="3785" max="3785" width="12.42578125" style="173" customWidth="1"/>
    <col min="3786" max="3786" width="7.5703125" style="173" customWidth="1"/>
    <col min="3787" max="3787" width="5.85546875" style="173" customWidth="1"/>
    <col min="3788" max="3788" width="7.140625" style="173" customWidth="1"/>
    <col min="3789" max="3789" width="11" style="173" customWidth="1"/>
    <col min="3790" max="3790" width="26.7109375" style="173" customWidth="1"/>
    <col min="3791" max="3791" width="9" style="173" customWidth="1"/>
    <col min="3792" max="3792" width="31.5703125" style="173" customWidth="1"/>
    <col min="3793" max="3793" width="26.5703125" style="173" customWidth="1"/>
    <col min="3794" max="3794" width="18.5703125" style="173" customWidth="1"/>
    <col min="3795" max="3795" width="9" style="173" customWidth="1"/>
    <col min="3796" max="3796" width="13.7109375" style="173" customWidth="1"/>
    <col min="3797" max="3797" width="8.7109375" style="173" customWidth="1"/>
    <col min="3798" max="3798" width="8.42578125" style="173" customWidth="1"/>
    <col min="3799" max="3799" width="8.5703125" style="173" customWidth="1"/>
    <col min="3800" max="3800" width="9.42578125" style="173" customWidth="1"/>
    <col min="3801" max="3802" width="9" style="173" customWidth="1"/>
    <col min="3803" max="3803" width="18.28515625" style="173" customWidth="1"/>
    <col min="3804" max="3804" width="11.85546875" style="173" customWidth="1"/>
    <col min="3805" max="3805" width="9" style="173" customWidth="1"/>
    <col min="3806" max="3806" width="12.85546875" style="173" customWidth="1"/>
    <col min="3807" max="3807" width="11.42578125" style="173" customWidth="1"/>
    <col min="3808" max="3814" width="9" style="173" customWidth="1"/>
    <col min="3815" max="3815" width="13.5703125" style="173" customWidth="1"/>
    <col min="3816" max="3816" width="14.85546875" style="173" customWidth="1"/>
    <col min="3817" max="3820" width="9" style="173" customWidth="1"/>
    <col min="3821" max="3821" width="13.140625" style="173" customWidth="1"/>
    <col min="3822" max="3822" width="14.140625" style="173" customWidth="1"/>
    <col min="3823" max="3824" width="9" style="173" customWidth="1"/>
    <col min="3825" max="3826" width="10.140625" style="173" bestFit="1" customWidth="1"/>
    <col min="3827" max="3827" width="9" style="173" customWidth="1"/>
    <col min="3828" max="3828" width="13.7109375" style="173" bestFit="1" customWidth="1"/>
    <col min="3829" max="3830" width="9" style="173" customWidth="1"/>
    <col min="3831" max="3831" width="19.28515625" style="173" customWidth="1"/>
    <col min="3832" max="3832" width="48" style="173" bestFit="1" customWidth="1"/>
    <col min="3833" max="3836" width="9" style="173" customWidth="1"/>
    <col min="3837" max="3837" width="16.7109375" style="173" customWidth="1"/>
    <col min="3838" max="3838" width="9" style="173" customWidth="1"/>
    <col min="3839" max="3839" width="20.85546875" style="173" customWidth="1"/>
    <col min="3840" max="3840" width="19.85546875" style="173" customWidth="1"/>
    <col min="3841" max="3841" width="26" style="173" customWidth="1"/>
    <col min="3842" max="3842" width="31.42578125" style="173" customWidth="1"/>
    <col min="3843" max="3843" width="21.28515625" style="173" customWidth="1"/>
    <col min="3844" max="3844" width="29.7109375" style="173" customWidth="1"/>
    <col min="3845" max="3845" width="19.28515625" style="173" customWidth="1"/>
    <col min="3846" max="3848" width="9" style="173" customWidth="1"/>
    <col min="3849" max="3849" width="24.140625" style="173" customWidth="1"/>
    <col min="3850" max="3850" width="38.5703125" style="173" customWidth="1"/>
    <col min="3851" max="3851" width="9" style="173" customWidth="1"/>
    <col min="3852" max="3852" width="37.5703125" style="173" customWidth="1"/>
    <col min="3853" max="3857" width="9" style="173"/>
    <col min="3858" max="3858" width="23.85546875" style="173" customWidth="1"/>
    <col min="3859" max="4031" width="9" style="173"/>
    <col min="4032" max="4032" width="5.42578125" style="173" customWidth="1"/>
    <col min="4033" max="4033" width="6" style="173" customWidth="1"/>
    <col min="4034" max="4034" width="21.7109375" style="173" customWidth="1"/>
    <col min="4035" max="4037" width="7" style="173" customWidth="1"/>
    <col min="4038" max="4038" width="6.5703125" style="173" customWidth="1"/>
    <col min="4039" max="4039" width="7.140625" style="173" customWidth="1"/>
    <col min="4040" max="4040" width="13.5703125" style="173" customWidth="1"/>
    <col min="4041" max="4041" width="12.42578125" style="173" customWidth="1"/>
    <col min="4042" max="4042" width="7.5703125" style="173" customWidth="1"/>
    <col min="4043" max="4043" width="5.85546875" style="173" customWidth="1"/>
    <col min="4044" max="4044" width="7.140625" style="173" customWidth="1"/>
    <col min="4045" max="4045" width="11" style="173" customWidth="1"/>
    <col min="4046" max="4046" width="26.7109375" style="173" customWidth="1"/>
    <col min="4047" max="4047" width="9" style="173" customWidth="1"/>
    <col min="4048" max="4048" width="31.5703125" style="173" customWidth="1"/>
    <col min="4049" max="4049" width="26.5703125" style="173" customWidth="1"/>
    <col min="4050" max="4050" width="18.5703125" style="173" customWidth="1"/>
    <col min="4051" max="4051" width="9" style="173" customWidth="1"/>
    <col min="4052" max="4052" width="13.7109375" style="173" customWidth="1"/>
    <col min="4053" max="4053" width="8.7109375" style="173" customWidth="1"/>
    <col min="4054" max="4054" width="8.42578125" style="173" customWidth="1"/>
    <col min="4055" max="4055" width="8.5703125" style="173" customWidth="1"/>
    <col min="4056" max="4056" width="9.42578125" style="173" customWidth="1"/>
    <col min="4057" max="4058" width="9" style="173" customWidth="1"/>
    <col min="4059" max="4059" width="18.28515625" style="173" customWidth="1"/>
    <col min="4060" max="4060" width="11.85546875" style="173" customWidth="1"/>
    <col min="4061" max="4061" width="9" style="173" customWidth="1"/>
    <col min="4062" max="4062" width="12.85546875" style="173" customWidth="1"/>
    <col min="4063" max="4063" width="11.42578125" style="173" customWidth="1"/>
    <col min="4064" max="4070" width="9" style="173" customWidth="1"/>
    <col min="4071" max="4071" width="13.5703125" style="173" customWidth="1"/>
    <col min="4072" max="4072" width="14.85546875" style="173" customWidth="1"/>
    <col min="4073" max="4076" width="9" style="173" customWidth="1"/>
    <col min="4077" max="4077" width="13.140625" style="173" customWidth="1"/>
    <col min="4078" max="4078" width="14.140625" style="173" customWidth="1"/>
    <col min="4079" max="4080" width="9" style="173" customWidth="1"/>
    <col min="4081" max="4082" width="10.140625" style="173" bestFit="1" customWidth="1"/>
    <col min="4083" max="4083" width="9" style="173" customWidth="1"/>
    <col min="4084" max="4084" width="13.7109375" style="173" bestFit="1" customWidth="1"/>
    <col min="4085" max="4086" width="9" style="173" customWidth="1"/>
    <col min="4087" max="4087" width="19.28515625" style="173" customWidth="1"/>
    <col min="4088" max="4088" width="48" style="173" bestFit="1" customWidth="1"/>
    <col min="4089" max="4092" width="9" style="173" customWidth="1"/>
    <col min="4093" max="4093" width="16.7109375" style="173" customWidth="1"/>
    <col min="4094" max="4094" width="9" style="173" customWidth="1"/>
    <col min="4095" max="4095" width="20.85546875" style="173" customWidth="1"/>
    <col min="4096" max="4096" width="19.85546875" style="173" customWidth="1"/>
    <col min="4097" max="4097" width="26" style="173" customWidth="1"/>
    <col min="4098" max="4098" width="31.42578125" style="173" customWidth="1"/>
    <col min="4099" max="4099" width="21.28515625" style="173" customWidth="1"/>
    <col min="4100" max="4100" width="29.7109375" style="173" customWidth="1"/>
    <col min="4101" max="4101" width="19.28515625" style="173" customWidth="1"/>
    <col min="4102" max="4104" width="9" style="173" customWidth="1"/>
    <col min="4105" max="4105" width="24.140625" style="173" customWidth="1"/>
    <col min="4106" max="4106" width="38.5703125" style="173" customWidth="1"/>
    <col min="4107" max="4107" width="9" style="173" customWidth="1"/>
    <col min="4108" max="4108" width="37.5703125" style="173" customWidth="1"/>
    <col min="4109" max="4113" width="9" style="173"/>
    <col min="4114" max="4114" width="23.85546875" style="173" customWidth="1"/>
    <col min="4115" max="4287" width="9" style="173"/>
    <col min="4288" max="4288" width="5.42578125" style="173" customWidth="1"/>
    <col min="4289" max="4289" width="6" style="173" customWidth="1"/>
    <col min="4290" max="4290" width="21.7109375" style="173" customWidth="1"/>
    <col min="4291" max="4293" width="7" style="173" customWidth="1"/>
    <col min="4294" max="4294" width="6.5703125" style="173" customWidth="1"/>
    <col min="4295" max="4295" width="7.140625" style="173" customWidth="1"/>
    <col min="4296" max="4296" width="13.5703125" style="173" customWidth="1"/>
    <col min="4297" max="4297" width="12.42578125" style="173" customWidth="1"/>
    <col min="4298" max="4298" width="7.5703125" style="173" customWidth="1"/>
    <col min="4299" max="4299" width="5.85546875" style="173" customWidth="1"/>
    <col min="4300" max="4300" width="7.140625" style="173" customWidth="1"/>
    <col min="4301" max="4301" width="11" style="173" customWidth="1"/>
    <col min="4302" max="4302" width="26.7109375" style="173" customWidth="1"/>
    <col min="4303" max="4303" width="9" style="173" customWidth="1"/>
    <col min="4304" max="4304" width="31.5703125" style="173" customWidth="1"/>
    <col min="4305" max="4305" width="26.5703125" style="173" customWidth="1"/>
    <col min="4306" max="4306" width="18.5703125" style="173" customWidth="1"/>
    <col min="4307" max="4307" width="9" style="173" customWidth="1"/>
    <col min="4308" max="4308" width="13.7109375" style="173" customWidth="1"/>
    <col min="4309" max="4309" width="8.7109375" style="173" customWidth="1"/>
    <col min="4310" max="4310" width="8.42578125" style="173" customWidth="1"/>
    <col min="4311" max="4311" width="8.5703125" style="173" customWidth="1"/>
    <col min="4312" max="4312" width="9.42578125" style="173" customWidth="1"/>
    <col min="4313" max="4314" width="9" style="173" customWidth="1"/>
    <col min="4315" max="4315" width="18.28515625" style="173" customWidth="1"/>
    <col min="4316" max="4316" width="11.85546875" style="173" customWidth="1"/>
    <col min="4317" max="4317" width="9" style="173" customWidth="1"/>
    <col min="4318" max="4318" width="12.85546875" style="173" customWidth="1"/>
    <col min="4319" max="4319" width="11.42578125" style="173" customWidth="1"/>
    <col min="4320" max="4326" width="9" style="173" customWidth="1"/>
    <col min="4327" max="4327" width="13.5703125" style="173" customWidth="1"/>
    <col min="4328" max="4328" width="14.85546875" style="173" customWidth="1"/>
    <col min="4329" max="4332" width="9" style="173" customWidth="1"/>
    <col min="4333" max="4333" width="13.140625" style="173" customWidth="1"/>
    <col min="4334" max="4334" width="14.140625" style="173" customWidth="1"/>
    <col min="4335" max="4336" width="9" style="173" customWidth="1"/>
    <col min="4337" max="4338" width="10.140625" style="173" bestFit="1" customWidth="1"/>
    <col min="4339" max="4339" width="9" style="173" customWidth="1"/>
    <col min="4340" max="4340" width="13.7109375" style="173" bestFit="1" customWidth="1"/>
    <col min="4341" max="4342" width="9" style="173" customWidth="1"/>
    <col min="4343" max="4343" width="19.28515625" style="173" customWidth="1"/>
    <col min="4344" max="4344" width="48" style="173" bestFit="1" customWidth="1"/>
    <col min="4345" max="4348" width="9" style="173" customWidth="1"/>
    <col min="4349" max="4349" width="16.7109375" style="173" customWidth="1"/>
    <col min="4350" max="4350" width="9" style="173" customWidth="1"/>
    <col min="4351" max="4351" width="20.85546875" style="173" customWidth="1"/>
    <col min="4352" max="4352" width="19.85546875" style="173" customWidth="1"/>
    <col min="4353" max="4353" width="26" style="173" customWidth="1"/>
    <col min="4354" max="4354" width="31.42578125" style="173" customWidth="1"/>
    <col min="4355" max="4355" width="21.28515625" style="173" customWidth="1"/>
    <col min="4356" max="4356" width="29.7109375" style="173" customWidth="1"/>
    <col min="4357" max="4357" width="19.28515625" style="173" customWidth="1"/>
    <col min="4358" max="4360" width="9" style="173" customWidth="1"/>
    <col min="4361" max="4361" width="24.140625" style="173" customWidth="1"/>
    <col min="4362" max="4362" width="38.5703125" style="173" customWidth="1"/>
    <col min="4363" max="4363" width="9" style="173" customWidth="1"/>
    <col min="4364" max="4364" width="37.5703125" style="173" customWidth="1"/>
    <col min="4365" max="4369" width="9" style="173"/>
    <col min="4370" max="4370" width="23.85546875" style="173" customWidth="1"/>
    <col min="4371" max="4543" width="9" style="173"/>
    <col min="4544" max="4544" width="5.42578125" style="173" customWidth="1"/>
    <col min="4545" max="4545" width="6" style="173" customWidth="1"/>
    <col min="4546" max="4546" width="21.7109375" style="173" customWidth="1"/>
    <col min="4547" max="4549" width="7" style="173" customWidth="1"/>
    <col min="4550" max="4550" width="6.5703125" style="173" customWidth="1"/>
    <col min="4551" max="4551" width="7.140625" style="173" customWidth="1"/>
    <col min="4552" max="4552" width="13.5703125" style="173" customWidth="1"/>
    <col min="4553" max="4553" width="12.42578125" style="173" customWidth="1"/>
    <col min="4554" max="4554" width="7.5703125" style="173" customWidth="1"/>
    <col min="4555" max="4555" width="5.85546875" style="173" customWidth="1"/>
    <col min="4556" max="4556" width="7.140625" style="173" customWidth="1"/>
    <col min="4557" max="4557" width="11" style="173" customWidth="1"/>
    <col min="4558" max="4558" width="26.7109375" style="173" customWidth="1"/>
    <col min="4559" max="4559" width="9" style="173" customWidth="1"/>
    <col min="4560" max="4560" width="31.5703125" style="173" customWidth="1"/>
    <col min="4561" max="4561" width="26.5703125" style="173" customWidth="1"/>
    <col min="4562" max="4562" width="18.5703125" style="173" customWidth="1"/>
    <col min="4563" max="4563" width="9" style="173" customWidth="1"/>
    <col min="4564" max="4564" width="13.7109375" style="173" customWidth="1"/>
    <col min="4565" max="4565" width="8.7109375" style="173" customWidth="1"/>
    <col min="4566" max="4566" width="8.42578125" style="173" customWidth="1"/>
    <col min="4567" max="4567" width="8.5703125" style="173" customWidth="1"/>
    <col min="4568" max="4568" width="9.42578125" style="173" customWidth="1"/>
    <col min="4569" max="4570" width="9" style="173" customWidth="1"/>
    <col min="4571" max="4571" width="18.28515625" style="173" customWidth="1"/>
    <col min="4572" max="4572" width="11.85546875" style="173" customWidth="1"/>
    <col min="4573" max="4573" width="9" style="173" customWidth="1"/>
    <col min="4574" max="4574" width="12.85546875" style="173" customWidth="1"/>
    <col min="4575" max="4575" width="11.42578125" style="173" customWidth="1"/>
    <col min="4576" max="4582" width="9" style="173" customWidth="1"/>
    <col min="4583" max="4583" width="13.5703125" style="173" customWidth="1"/>
    <col min="4584" max="4584" width="14.85546875" style="173" customWidth="1"/>
    <col min="4585" max="4588" width="9" style="173" customWidth="1"/>
    <col min="4589" max="4589" width="13.140625" style="173" customWidth="1"/>
    <col min="4590" max="4590" width="14.140625" style="173" customWidth="1"/>
    <col min="4591" max="4592" width="9" style="173" customWidth="1"/>
    <col min="4593" max="4594" width="10.140625" style="173" bestFit="1" customWidth="1"/>
    <col min="4595" max="4595" width="9" style="173" customWidth="1"/>
    <col min="4596" max="4596" width="13.7109375" style="173" bestFit="1" customWidth="1"/>
    <col min="4597" max="4598" width="9" style="173" customWidth="1"/>
    <col min="4599" max="4599" width="19.28515625" style="173" customWidth="1"/>
    <col min="4600" max="4600" width="48" style="173" bestFit="1" customWidth="1"/>
    <col min="4601" max="4604" width="9" style="173" customWidth="1"/>
    <col min="4605" max="4605" width="16.7109375" style="173" customWidth="1"/>
    <col min="4606" max="4606" width="9" style="173" customWidth="1"/>
    <col min="4607" max="4607" width="20.85546875" style="173" customWidth="1"/>
    <col min="4608" max="4608" width="19.85546875" style="173" customWidth="1"/>
    <col min="4609" max="4609" width="26" style="173" customWidth="1"/>
    <col min="4610" max="4610" width="31.42578125" style="173" customWidth="1"/>
    <col min="4611" max="4611" width="21.28515625" style="173" customWidth="1"/>
    <col min="4612" max="4612" width="29.7109375" style="173" customWidth="1"/>
    <col min="4613" max="4613" width="19.28515625" style="173" customWidth="1"/>
    <col min="4614" max="4616" width="9" style="173" customWidth="1"/>
    <col min="4617" max="4617" width="24.140625" style="173" customWidth="1"/>
    <col min="4618" max="4618" width="38.5703125" style="173" customWidth="1"/>
    <col min="4619" max="4619" width="9" style="173" customWidth="1"/>
    <col min="4620" max="4620" width="37.5703125" style="173" customWidth="1"/>
    <col min="4621" max="4625" width="9" style="173"/>
    <col min="4626" max="4626" width="23.85546875" style="173" customWidth="1"/>
    <col min="4627" max="4799" width="9" style="173"/>
    <col min="4800" max="4800" width="5.42578125" style="173" customWidth="1"/>
    <col min="4801" max="4801" width="6" style="173" customWidth="1"/>
    <col min="4802" max="4802" width="21.7109375" style="173" customWidth="1"/>
    <col min="4803" max="4805" width="7" style="173" customWidth="1"/>
    <col min="4806" max="4806" width="6.5703125" style="173" customWidth="1"/>
    <col min="4807" max="4807" width="7.140625" style="173" customWidth="1"/>
    <col min="4808" max="4808" width="13.5703125" style="173" customWidth="1"/>
    <col min="4809" max="4809" width="12.42578125" style="173" customWidth="1"/>
    <col min="4810" max="4810" width="7.5703125" style="173" customWidth="1"/>
    <col min="4811" max="4811" width="5.85546875" style="173" customWidth="1"/>
    <col min="4812" max="4812" width="7.140625" style="173" customWidth="1"/>
    <col min="4813" max="4813" width="11" style="173" customWidth="1"/>
    <col min="4814" max="4814" width="26.7109375" style="173" customWidth="1"/>
    <col min="4815" max="4815" width="9" style="173" customWidth="1"/>
    <col min="4816" max="4816" width="31.5703125" style="173" customWidth="1"/>
    <col min="4817" max="4817" width="26.5703125" style="173" customWidth="1"/>
    <col min="4818" max="4818" width="18.5703125" style="173" customWidth="1"/>
    <col min="4819" max="4819" width="9" style="173" customWidth="1"/>
    <col min="4820" max="4820" width="13.7109375" style="173" customWidth="1"/>
    <col min="4821" max="4821" width="8.7109375" style="173" customWidth="1"/>
    <col min="4822" max="4822" width="8.42578125" style="173" customWidth="1"/>
    <col min="4823" max="4823" width="8.5703125" style="173" customWidth="1"/>
    <col min="4824" max="4824" width="9.42578125" style="173" customWidth="1"/>
    <col min="4825" max="4826" width="9" style="173" customWidth="1"/>
    <col min="4827" max="4827" width="18.28515625" style="173" customWidth="1"/>
    <col min="4828" max="4828" width="11.85546875" style="173" customWidth="1"/>
    <col min="4829" max="4829" width="9" style="173" customWidth="1"/>
    <col min="4830" max="4830" width="12.85546875" style="173" customWidth="1"/>
    <col min="4831" max="4831" width="11.42578125" style="173" customWidth="1"/>
    <col min="4832" max="4838" width="9" style="173" customWidth="1"/>
    <col min="4839" max="4839" width="13.5703125" style="173" customWidth="1"/>
    <col min="4840" max="4840" width="14.85546875" style="173" customWidth="1"/>
    <col min="4841" max="4844" width="9" style="173" customWidth="1"/>
    <col min="4845" max="4845" width="13.140625" style="173" customWidth="1"/>
    <col min="4846" max="4846" width="14.140625" style="173" customWidth="1"/>
    <col min="4847" max="4848" width="9" style="173" customWidth="1"/>
    <col min="4849" max="4850" width="10.140625" style="173" bestFit="1" customWidth="1"/>
    <col min="4851" max="4851" width="9" style="173" customWidth="1"/>
    <col min="4852" max="4852" width="13.7109375" style="173" bestFit="1" customWidth="1"/>
    <col min="4853" max="4854" width="9" style="173" customWidth="1"/>
    <col min="4855" max="4855" width="19.28515625" style="173" customWidth="1"/>
    <col min="4856" max="4856" width="48" style="173" bestFit="1" customWidth="1"/>
    <col min="4857" max="4860" width="9" style="173" customWidth="1"/>
    <col min="4861" max="4861" width="16.7109375" style="173" customWidth="1"/>
    <col min="4862" max="4862" width="9" style="173" customWidth="1"/>
    <col min="4863" max="4863" width="20.85546875" style="173" customWidth="1"/>
    <col min="4864" max="4864" width="19.85546875" style="173" customWidth="1"/>
    <col min="4865" max="4865" width="26" style="173" customWidth="1"/>
    <col min="4866" max="4866" width="31.42578125" style="173" customWidth="1"/>
    <col min="4867" max="4867" width="21.28515625" style="173" customWidth="1"/>
    <col min="4868" max="4868" width="29.7109375" style="173" customWidth="1"/>
    <col min="4869" max="4869" width="19.28515625" style="173" customWidth="1"/>
    <col min="4870" max="4872" width="9" style="173" customWidth="1"/>
    <col min="4873" max="4873" width="24.140625" style="173" customWidth="1"/>
    <col min="4874" max="4874" width="38.5703125" style="173" customWidth="1"/>
    <col min="4875" max="4875" width="9" style="173" customWidth="1"/>
    <col min="4876" max="4876" width="37.5703125" style="173" customWidth="1"/>
    <col min="4877" max="4881" width="9" style="173"/>
    <col min="4882" max="4882" width="23.85546875" style="173" customWidth="1"/>
    <col min="4883" max="5055" width="9" style="173"/>
    <col min="5056" max="5056" width="5.42578125" style="173" customWidth="1"/>
    <col min="5057" max="5057" width="6" style="173" customWidth="1"/>
    <col min="5058" max="5058" width="21.7109375" style="173" customWidth="1"/>
    <col min="5059" max="5061" width="7" style="173" customWidth="1"/>
    <col min="5062" max="5062" width="6.5703125" style="173" customWidth="1"/>
    <col min="5063" max="5063" width="7.140625" style="173" customWidth="1"/>
    <col min="5064" max="5064" width="13.5703125" style="173" customWidth="1"/>
    <col min="5065" max="5065" width="12.42578125" style="173" customWidth="1"/>
    <col min="5066" max="5066" width="7.5703125" style="173" customWidth="1"/>
    <col min="5067" max="5067" width="5.85546875" style="173" customWidth="1"/>
    <col min="5068" max="5068" width="7.140625" style="173" customWidth="1"/>
    <col min="5069" max="5069" width="11" style="173" customWidth="1"/>
    <col min="5070" max="5070" width="26.7109375" style="173" customWidth="1"/>
    <col min="5071" max="5071" width="9" style="173" customWidth="1"/>
    <col min="5072" max="5072" width="31.5703125" style="173" customWidth="1"/>
    <col min="5073" max="5073" width="26.5703125" style="173" customWidth="1"/>
    <col min="5074" max="5074" width="18.5703125" style="173" customWidth="1"/>
    <col min="5075" max="5075" width="9" style="173" customWidth="1"/>
    <col min="5076" max="5076" width="13.7109375" style="173" customWidth="1"/>
    <col min="5077" max="5077" width="8.7109375" style="173" customWidth="1"/>
    <col min="5078" max="5078" width="8.42578125" style="173" customWidth="1"/>
    <col min="5079" max="5079" width="8.5703125" style="173" customWidth="1"/>
    <col min="5080" max="5080" width="9.42578125" style="173" customWidth="1"/>
    <col min="5081" max="5082" width="9" style="173" customWidth="1"/>
    <col min="5083" max="5083" width="18.28515625" style="173" customWidth="1"/>
    <col min="5084" max="5084" width="11.85546875" style="173" customWidth="1"/>
    <col min="5085" max="5085" width="9" style="173" customWidth="1"/>
    <col min="5086" max="5086" width="12.85546875" style="173" customWidth="1"/>
    <col min="5087" max="5087" width="11.42578125" style="173" customWidth="1"/>
    <col min="5088" max="5094" width="9" style="173" customWidth="1"/>
    <col min="5095" max="5095" width="13.5703125" style="173" customWidth="1"/>
    <col min="5096" max="5096" width="14.85546875" style="173" customWidth="1"/>
    <col min="5097" max="5100" width="9" style="173" customWidth="1"/>
    <col min="5101" max="5101" width="13.140625" style="173" customWidth="1"/>
    <col min="5102" max="5102" width="14.140625" style="173" customWidth="1"/>
    <col min="5103" max="5104" width="9" style="173" customWidth="1"/>
    <col min="5105" max="5106" width="10.140625" style="173" bestFit="1" customWidth="1"/>
    <col min="5107" max="5107" width="9" style="173" customWidth="1"/>
    <col min="5108" max="5108" width="13.7109375" style="173" bestFit="1" customWidth="1"/>
    <col min="5109" max="5110" width="9" style="173" customWidth="1"/>
    <col min="5111" max="5111" width="19.28515625" style="173" customWidth="1"/>
    <col min="5112" max="5112" width="48" style="173" bestFit="1" customWidth="1"/>
    <col min="5113" max="5116" width="9" style="173" customWidth="1"/>
    <col min="5117" max="5117" width="16.7109375" style="173" customWidth="1"/>
    <col min="5118" max="5118" width="9" style="173" customWidth="1"/>
    <col min="5119" max="5119" width="20.85546875" style="173" customWidth="1"/>
    <col min="5120" max="5120" width="19.85546875" style="173" customWidth="1"/>
    <col min="5121" max="5121" width="26" style="173" customWidth="1"/>
    <col min="5122" max="5122" width="31.42578125" style="173" customWidth="1"/>
    <col min="5123" max="5123" width="21.28515625" style="173" customWidth="1"/>
    <col min="5124" max="5124" width="29.7109375" style="173" customWidth="1"/>
    <col min="5125" max="5125" width="19.28515625" style="173" customWidth="1"/>
    <col min="5126" max="5128" width="9" style="173" customWidth="1"/>
    <col min="5129" max="5129" width="24.140625" style="173" customWidth="1"/>
    <col min="5130" max="5130" width="38.5703125" style="173" customWidth="1"/>
    <col min="5131" max="5131" width="9" style="173" customWidth="1"/>
    <col min="5132" max="5132" width="37.5703125" style="173" customWidth="1"/>
    <col min="5133" max="5137" width="9" style="173"/>
    <col min="5138" max="5138" width="23.85546875" style="173" customWidth="1"/>
    <col min="5139" max="5311" width="9" style="173"/>
    <col min="5312" max="5312" width="5.42578125" style="173" customWidth="1"/>
    <col min="5313" max="5313" width="6" style="173" customWidth="1"/>
    <col min="5314" max="5314" width="21.7109375" style="173" customWidth="1"/>
    <col min="5315" max="5317" width="7" style="173" customWidth="1"/>
    <col min="5318" max="5318" width="6.5703125" style="173" customWidth="1"/>
    <col min="5319" max="5319" width="7.140625" style="173" customWidth="1"/>
    <col min="5320" max="5320" width="13.5703125" style="173" customWidth="1"/>
    <col min="5321" max="5321" width="12.42578125" style="173" customWidth="1"/>
    <col min="5322" max="5322" width="7.5703125" style="173" customWidth="1"/>
    <col min="5323" max="5323" width="5.85546875" style="173" customWidth="1"/>
    <col min="5324" max="5324" width="7.140625" style="173" customWidth="1"/>
    <col min="5325" max="5325" width="11" style="173" customWidth="1"/>
    <col min="5326" max="5326" width="26.7109375" style="173" customWidth="1"/>
    <col min="5327" max="5327" width="9" style="173" customWidth="1"/>
    <col min="5328" max="5328" width="31.5703125" style="173" customWidth="1"/>
    <col min="5329" max="5329" width="26.5703125" style="173" customWidth="1"/>
    <col min="5330" max="5330" width="18.5703125" style="173" customWidth="1"/>
    <col min="5331" max="5331" width="9" style="173" customWidth="1"/>
    <col min="5332" max="5332" width="13.7109375" style="173" customWidth="1"/>
    <col min="5333" max="5333" width="8.7109375" style="173" customWidth="1"/>
    <col min="5334" max="5334" width="8.42578125" style="173" customWidth="1"/>
    <col min="5335" max="5335" width="8.5703125" style="173" customWidth="1"/>
    <col min="5336" max="5336" width="9.42578125" style="173" customWidth="1"/>
    <col min="5337" max="5338" width="9" style="173" customWidth="1"/>
    <col min="5339" max="5339" width="18.28515625" style="173" customWidth="1"/>
    <col min="5340" max="5340" width="11.85546875" style="173" customWidth="1"/>
    <col min="5341" max="5341" width="9" style="173" customWidth="1"/>
    <col min="5342" max="5342" width="12.85546875" style="173" customWidth="1"/>
    <col min="5343" max="5343" width="11.42578125" style="173" customWidth="1"/>
    <col min="5344" max="5350" width="9" style="173" customWidth="1"/>
    <col min="5351" max="5351" width="13.5703125" style="173" customWidth="1"/>
    <col min="5352" max="5352" width="14.85546875" style="173" customWidth="1"/>
    <col min="5353" max="5356" width="9" style="173" customWidth="1"/>
    <col min="5357" max="5357" width="13.140625" style="173" customWidth="1"/>
    <col min="5358" max="5358" width="14.140625" style="173" customWidth="1"/>
    <col min="5359" max="5360" width="9" style="173" customWidth="1"/>
    <col min="5361" max="5362" width="10.140625" style="173" bestFit="1" customWidth="1"/>
    <col min="5363" max="5363" width="9" style="173" customWidth="1"/>
    <col min="5364" max="5364" width="13.7109375" style="173" bestFit="1" customWidth="1"/>
    <col min="5365" max="5366" width="9" style="173" customWidth="1"/>
    <col min="5367" max="5367" width="19.28515625" style="173" customWidth="1"/>
    <col min="5368" max="5368" width="48" style="173" bestFit="1" customWidth="1"/>
    <col min="5369" max="5372" width="9" style="173" customWidth="1"/>
    <col min="5373" max="5373" width="16.7109375" style="173" customWidth="1"/>
    <col min="5374" max="5374" width="9" style="173" customWidth="1"/>
    <col min="5375" max="5375" width="20.85546875" style="173" customWidth="1"/>
    <col min="5376" max="5376" width="19.85546875" style="173" customWidth="1"/>
    <col min="5377" max="5377" width="26" style="173" customWidth="1"/>
    <col min="5378" max="5378" width="31.42578125" style="173" customWidth="1"/>
    <col min="5379" max="5379" width="21.28515625" style="173" customWidth="1"/>
    <col min="5380" max="5380" width="29.7109375" style="173" customWidth="1"/>
    <col min="5381" max="5381" width="19.28515625" style="173" customWidth="1"/>
    <col min="5382" max="5384" width="9" style="173" customWidth="1"/>
    <col min="5385" max="5385" width="24.140625" style="173" customWidth="1"/>
    <col min="5386" max="5386" width="38.5703125" style="173" customWidth="1"/>
    <col min="5387" max="5387" width="9" style="173" customWidth="1"/>
    <col min="5388" max="5388" width="37.5703125" style="173" customWidth="1"/>
    <col min="5389" max="5393" width="9" style="173"/>
    <col min="5394" max="5394" width="23.85546875" style="173" customWidth="1"/>
    <col min="5395" max="5567" width="9" style="173"/>
    <col min="5568" max="5568" width="5.42578125" style="173" customWidth="1"/>
    <col min="5569" max="5569" width="6" style="173" customWidth="1"/>
    <col min="5570" max="5570" width="21.7109375" style="173" customWidth="1"/>
    <col min="5571" max="5573" width="7" style="173" customWidth="1"/>
    <col min="5574" max="5574" width="6.5703125" style="173" customWidth="1"/>
    <col min="5575" max="5575" width="7.140625" style="173" customWidth="1"/>
    <col min="5576" max="5576" width="13.5703125" style="173" customWidth="1"/>
    <col min="5577" max="5577" width="12.42578125" style="173" customWidth="1"/>
    <col min="5578" max="5578" width="7.5703125" style="173" customWidth="1"/>
    <col min="5579" max="5579" width="5.85546875" style="173" customWidth="1"/>
    <col min="5580" max="5580" width="7.140625" style="173" customWidth="1"/>
    <col min="5581" max="5581" width="11" style="173" customWidth="1"/>
    <col min="5582" max="5582" width="26.7109375" style="173" customWidth="1"/>
    <col min="5583" max="5583" width="9" style="173" customWidth="1"/>
    <col min="5584" max="5584" width="31.5703125" style="173" customWidth="1"/>
    <col min="5585" max="5585" width="26.5703125" style="173" customWidth="1"/>
    <col min="5586" max="5586" width="18.5703125" style="173" customWidth="1"/>
    <col min="5587" max="5587" width="9" style="173" customWidth="1"/>
    <col min="5588" max="5588" width="13.7109375" style="173" customWidth="1"/>
    <col min="5589" max="5589" width="8.7109375" style="173" customWidth="1"/>
    <col min="5590" max="5590" width="8.42578125" style="173" customWidth="1"/>
    <col min="5591" max="5591" width="8.5703125" style="173" customWidth="1"/>
    <col min="5592" max="5592" width="9.42578125" style="173" customWidth="1"/>
    <col min="5593" max="5594" width="9" style="173" customWidth="1"/>
    <col min="5595" max="5595" width="18.28515625" style="173" customWidth="1"/>
    <col min="5596" max="5596" width="11.85546875" style="173" customWidth="1"/>
    <col min="5597" max="5597" width="9" style="173" customWidth="1"/>
    <col min="5598" max="5598" width="12.85546875" style="173" customWidth="1"/>
    <col min="5599" max="5599" width="11.42578125" style="173" customWidth="1"/>
    <col min="5600" max="5606" width="9" style="173" customWidth="1"/>
    <col min="5607" max="5607" width="13.5703125" style="173" customWidth="1"/>
    <col min="5608" max="5608" width="14.85546875" style="173" customWidth="1"/>
    <col min="5609" max="5612" width="9" style="173" customWidth="1"/>
    <col min="5613" max="5613" width="13.140625" style="173" customWidth="1"/>
    <col min="5614" max="5614" width="14.140625" style="173" customWidth="1"/>
    <col min="5615" max="5616" width="9" style="173" customWidth="1"/>
    <col min="5617" max="5618" width="10.140625" style="173" bestFit="1" customWidth="1"/>
    <col min="5619" max="5619" width="9" style="173" customWidth="1"/>
    <col min="5620" max="5620" width="13.7109375" style="173" bestFit="1" customWidth="1"/>
    <col min="5621" max="5622" width="9" style="173" customWidth="1"/>
    <col min="5623" max="5623" width="19.28515625" style="173" customWidth="1"/>
    <col min="5624" max="5624" width="48" style="173" bestFit="1" customWidth="1"/>
    <col min="5625" max="5628" width="9" style="173" customWidth="1"/>
    <col min="5629" max="5629" width="16.7109375" style="173" customWidth="1"/>
    <col min="5630" max="5630" width="9" style="173" customWidth="1"/>
    <col min="5631" max="5631" width="20.85546875" style="173" customWidth="1"/>
    <col min="5632" max="5632" width="19.85546875" style="173" customWidth="1"/>
    <col min="5633" max="5633" width="26" style="173" customWidth="1"/>
    <col min="5634" max="5634" width="31.42578125" style="173" customWidth="1"/>
    <col min="5635" max="5635" width="21.28515625" style="173" customWidth="1"/>
    <col min="5636" max="5636" width="29.7109375" style="173" customWidth="1"/>
    <col min="5637" max="5637" width="19.28515625" style="173" customWidth="1"/>
    <col min="5638" max="5640" width="9" style="173" customWidth="1"/>
    <col min="5641" max="5641" width="24.140625" style="173" customWidth="1"/>
    <col min="5642" max="5642" width="38.5703125" style="173" customWidth="1"/>
    <col min="5643" max="5643" width="9" style="173" customWidth="1"/>
    <col min="5644" max="5644" width="37.5703125" style="173" customWidth="1"/>
    <col min="5645" max="5649" width="9" style="173"/>
    <col min="5650" max="5650" width="23.85546875" style="173" customWidth="1"/>
    <col min="5651" max="5823" width="9" style="173"/>
    <col min="5824" max="5824" width="5.42578125" style="173" customWidth="1"/>
    <col min="5825" max="5825" width="6" style="173" customWidth="1"/>
    <col min="5826" max="5826" width="21.7109375" style="173" customWidth="1"/>
    <col min="5827" max="5829" width="7" style="173" customWidth="1"/>
    <col min="5830" max="5830" width="6.5703125" style="173" customWidth="1"/>
    <col min="5831" max="5831" width="7.140625" style="173" customWidth="1"/>
    <col min="5832" max="5832" width="13.5703125" style="173" customWidth="1"/>
    <col min="5833" max="5833" width="12.42578125" style="173" customWidth="1"/>
    <col min="5834" max="5834" width="7.5703125" style="173" customWidth="1"/>
    <col min="5835" max="5835" width="5.85546875" style="173" customWidth="1"/>
    <col min="5836" max="5836" width="7.140625" style="173" customWidth="1"/>
    <col min="5837" max="5837" width="11" style="173" customWidth="1"/>
    <col min="5838" max="5838" width="26.7109375" style="173" customWidth="1"/>
    <col min="5839" max="5839" width="9" style="173" customWidth="1"/>
    <col min="5840" max="5840" width="31.5703125" style="173" customWidth="1"/>
    <col min="5841" max="5841" width="26.5703125" style="173" customWidth="1"/>
    <col min="5842" max="5842" width="18.5703125" style="173" customWidth="1"/>
    <col min="5843" max="5843" width="9" style="173" customWidth="1"/>
    <col min="5844" max="5844" width="13.7109375" style="173" customWidth="1"/>
    <col min="5845" max="5845" width="8.7109375" style="173" customWidth="1"/>
    <col min="5846" max="5846" width="8.42578125" style="173" customWidth="1"/>
    <col min="5847" max="5847" width="8.5703125" style="173" customWidth="1"/>
    <col min="5848" max="5848" width="9.42578125" style="173" customWidth="1"/>
    <col min="5849" max="5850" width="9" style="173" customWidth="1"/>
    <col min="5851" max="5851" width="18.28515625" style="173" customWidth="1"/>
    <col min="5852" max="5852" width="11.85546875" style="173" customWidth="1"/>
    <col min="5853" max="5853" width="9" style="173" customWidth="1"/>
    <col min="5854" max="5854" width="12.85546875" style="173" customWidth="1"/>
    <col min="5855" max="5855" width="11.42578125" style="173" customWidth="1"/>
    <col min="5856" max="5862" width="9" style="173" customWidth="1"/>
    <col min="5863" max="5863" width="13.5703125" style="173" customWidth="1"/>
    <col min="5864" max="5864" width="14.85546875" style="173" customWidth="1"/>
    <col min="5865" max="5868" width="9" style="173" customWidth="1"/>
    <col min="5869" max="5869" width="13.140625" style="173" customWidth="1"/>
    <col min="5870" max="5870" width="14.140625" style="173" customWidth="1"/>
    <col min="5871" max="5872" width="9" style="173" customWidth="1"/>
    <col min="5873" max="5874" width="10.140625" style="173" bestFit="1" customWidth="1"/>
    <col min="5875" max="5875" width="9" style="173" customWidth="1"/>
    <col min="5876" max="5876" width="13.7109375" style="173" bestFit="1" customWidth="1"/>
    <col min="5877" max="5878" width="9" style="173" customWidth="1"/>
    <col min="5879" max="5879" width="19.28515625" style="173" customWidth="1"/>
    <col min="5880" max="5880" width="48" style="173" bestFit="1" customWidth="1"/>
    <col min="5881" max="5884" width="9" style="173" customWidth="1"/>
    <col min="5885" max="5885" width="16.7109375" style="173" customWidth="1"/>
    <col min="5886" max="5886" width="9" style="173" customWidth="1"/>
    <col min="5887" max="5887" width="20.85546875" style="173" customWidth="1"/>
    <col min="5888" max="5888" width="19.85546875" style="173" customWidth="1"/>
    <col min="5889" max="5889" width="26" style="173" customWidth="1"/>
    <col min="5890" max="5890" width="31.42578125" style="173" customWidth="1"/>
    <col min="5891" max="5891" width="21.28515625" style="173" customWidth="1"/>
    <col min="5892" max="5892" width="29.7109375" style="173" customWidth="1"/>
    <col min="5893" max="5893" width="19.28515625" style="173" customWidth="1"/>
    <col min="5894" max="5896" width="9" style="173" customWidth="1"/>
    <col min="5897" max="5897" width="24.140625" style="173" customWidth="1"/>
    <col min="5898" max="5898" width="38.5703125" style="173" customWidth="1"/>
    <col min="5899" max="5899" width="9" style="173" customWidth="1"/>
    <col min="5900" max="5900" width="37.5703125" style="173" customWidth="1"/>
    <col min="5901" max="5905" width="9" style="173"/>
    <col min="5906" max="5906" width="23.85546875" style="173" customWidth="1"/>
    <col min="5907" max="6079" width="9" style="173"/>
    <col min="6080" max="6080" width="5.42578125" style="173" customWidth="1"/>
    <col min="6081" max="6081" width="6" style="173" customWidth="1"/>
    <col min="6082" max="6082" width="21.7109375" style="173" customWidth="1"/>
    <col min="6083" max="6085" width="7" style="173" customWidth="1"/>
    <col min="6086" max="6086" width="6.5703125" style="173" customWidth="1"/>
    <col min="6087" max="6087" width="7.140625" style="173" customWidth="1"/>
    <col min="6088" max="6088" width="13.5703125" style="173" customWidth="1"/>
    <col min="6089" max="6089" width="12.42578125" style="173" customWidth="1"/>
    <col min="6090" max="6090" width="7.5703125" style="173" customWidth="1"/>
    <col min="6091" max="6091" width="5.85546875" style="173" customWidth="1"/>
    <col min="6092" max="6092" width="7.140625" style="173" customWidth="1"/>
    <col min="6093" max="6093" width="11" style="173" customWidth="1"/>
    <col min="6094" max="6094" width="26.7109375" style="173" customWidth="1"/>
    <col min="6095" max="6095" width="9" style="173" customWidth="1"/>
    <col min="6096" max="6096" width="31.5703125" style="173" customWidth="1"/>
    <col min="6097" max="6097" width="26.5703125" style="173" customWidth="1"/>
    <col min="6098" max="6098" width="18.5703125" style="173" customWidth="1"/>
    <col min="6099" max="6099" width="9" style="173" customWidth="1"/>
    <col min="6100" max="6100" width="13.7109375" style="173" customWidth="1"/>
    <col min="6101" max="6101" width="8.7109375" style="173" customWidth="1"/>
    <col min="6102" max="6102" width="8.42578125" style="173" customWidth="1"/>
    <col min="6103" max="6103" width="8.5703125" style="173" customWidth="1"/>
    <col min="6104" max="6104" width="9.42578125" style="173" customWidth="1"/>
    <col min="6105" max="6106" width="9" style="173" customWidth="1"/>
    <col min="6107" max="6107" width="18.28515625" style="173" customWidth="1"/>
    <col min="6108" max="6108" width="11.85546875" style="173" customWidth="1"/>
    <col min="6109" max="6109" width="9" style="173" customWidth="1"/>
    <col min="6110" max="6110" width="12.85546875" style="173" customWidth="1"/>
    <col min="6111" max="6111" width="11.42578125" style="173" customWidth="1"/>
    <col min="6112" max="6118" width="9" style="173" customWidth="1"/>
    <col min="6119" max="6119" width="13.5703125" style="173" customWidth="1"/>
    <col min="6120" max="6120" width="14.85546875" style="173" customWidth="1"/>
    <col min="6121" max="6124" width="9" style="173" customWidth="1"/>
    <col min="6125" max="6125" width="13.140625" style="173" customWidth="1"/>
    <col min="6126" max="6126" width="14.140625" style="173" customWidth="1"/>
    <col min="6127" max="6128" width="9" style="173" customWidth="1"/>
    <col min="6129" max="6130" width="10.140625" style="173" bestFit="1" customWidth="1"/>
    <col min="6131" max="6131" width="9" style="173" customWidth="1"/>
    <col min="6132" max="6132" width="13.7109375" style="173" bestFit="1" customWidth="1"/>
    <col min="6133" max="6134" width="9" style="173" customWidth="1"/>
    <col min="6135" max="6135" width="19.28515625" style="173" customWidth="1"/>
    <col min="6136" max="6136" width="48" style="173" bestFit="1" customWidth="1"/>
    <col min="6137" max="6140" width="9" style="173" customWidth="1"/>
    <col min="6141" max="6141" width="16.7109375" style="173" customWidth="1"/>
    <col min="6142" max="6142" width="9" style="173" customWidth="1"/>
    <col min="6143" max="6143" width="20.85546875" style="173" customWidth="1"/>
    <col min="6144" max="6144" width="19.85546875" style="173" customWidth="1"/>
    <col min="6145" max="6145" width="26" style="173" customWidth="1"/>
    <col min="6146" max="6146" width="31.42578125" style="173" customWidth="1"/>
    <col min="6147" max="6147" width="21.28515625" style="173" customWidth="1"/>
    <col min="6148" max="6148" width="29.7109375" style="173" customWidth="1"/>
    <col min="6149" max="6149" width="19.28515625" style="173" customWidth="1"/>
    <col min="6150" max="6152" width="9" style="173" customWidth="1"/>
    <col min="6153" max="6153" width="24.140625" style="173" customWidth="1"/>
    <col min="6154" max="6154" width="38.5703125" style="173" customWidth="1"/>
    <col min="6155" max="6155" width="9" style="173" customWidth="1"/>
    <col min="6156" max="6156" width="37.5703125" style="173" customWidth="1"/>
    <col min="6157" max="6161" width="9" style="173"/>
    <col min="6162" max="6162" width="23.85546875" style="173" customWidth="1"/>
    <col min="6163" max="6335" width="9" style="173"/>
    <col min="6336" max="6336" width="5.42578125" style="173" customWidth="1"/>
    <col min="6337" max="6337" width="6" style="173" customWidth="1"/>
    <col min="6338" max="6338" width="21.7109375" style="173" customWidth="1"/>
    <col min="6339" max="6341" width="7" style="173" customWidth="1"/>
    <col min="6342" max="6342" width="6.5703125" style="173" customWidth="1"/>
    <col min="6343" max="6343" width="7.140625" style="173" customWidth="1"/>
    <col min="6344" max="6344" width="13.5703125" style="173" customWidth="1"/>
    <col min="6345" max="6345" width="12.42578125" style="173" customWidth="1"/>
    <col min="6346" max="6346" width="7.5703125" style="173" customWidth="1"/>
    <col min="6347" max="6347" width="5.85546875" style="173" customWidth="1"/>
    <col min="6348" max="6348" width="7.140625" style="173" customWidth="1"/>
    <col min="6349" max="6349" width="11" style="173" customWidth="1"/>
    <col min="6350" max="6350" width="26.7109375" style="173" customWidth="1"/>
    <col min="6351" max="6351" width="9" style="173" customWidth="1"/>
    <col min="6352" max="6352" width="31.5703125" style="173" customWidth="1"/>
    <col min="6353" max="6353" width="26.5703125" style="173" customWidth="1"/>
    <col min="6354" max="6354" width="18.5703125" style="173" customWidth="1"/>
    <col min="6355" max="6355" width="9" style="173" customWidth="1"/>
    <col min="6356" max="6356" width="13.7109375" style="173" customWidth="1"/>
    <col min="6357" max="6357" width="8.7109375" style="173" customWidth="1"/>
    <col min="6358" max="6358" width="8.42578125" style="173" customWidth="1"/>
    <col min="6359" max="6359" width="8.5703125" style="173" customWidth="1"/>
    <col min="6360" max="6360" width="9.42578125" style="173" customWidth="1"/>
    <col min="6361" max="6362" width="9" style="173" customWidth="1"/>
    <col min="6363" max="6363" width="18.28515625" style="173" customWidth="1"/>
    <col min="6364" max="6364" width="11.85546875" style="173" customWidth="1"/>
    <col min="6365" max="6365" width="9" style="173" customWidth="1"/>
    <col min="6366" max="6366" width="12.85546875" style="173" customWidth="1"/>
    <col min="6367" max="6367" width="11.42578125" style="173" customWidth="1"/>
    <col min="6368" max="6374" width="9" style="173" customWidth="1"/>
    <col min="6375" max="6375" width="13.5703125" style="173" customWidth="1"/>
    <col min="6376" max="6376" width="14.85546875" style="173" customWidth="1"/>
    <col min="6377" max="6380" width="9" style="173" customWidth="1"/>
    <col min="6381" max="6381" width="13.140625" style="173" customWidth="1"/>
    <col min="6382" max="6382" width="14.140625" style="173" customWidth="1"/>
    <col min="6383" max="6384" width="9" style="173" customWidth="1"/>
    <col min="6385" max="6386" width="10.140625" style="173" bestFit="1" customWidth="1"/>
    <col min="6387" max="6387" width="9" style="173" customWidth="1"/>
    <col min="6388" max="6388" width="13.7109375" style="173" bestFit="1" customWidth="1"/>
    <col min="6389" max="6390" width="9" style="173" customWidth="1"/>
    <col min="6391" max="6391" width="19.28515625" style="173" customWidth="1"/>
    <col min="6392" max="6392" width="48" style="173" bestFit="1" customWidth="1"/>
    <col min="6393" max="6396" width="9" style="173" customWidth="1"/>
    <col min="6397" max="6397" width="16.7109375" style="173" customWidth="1"/>
    <col min="6398" max="6398" width="9" style="173" customWidth="1"/>
    <col min="6399" max="6399" width="20.85546875" style="173" customWidth="1"/>
    <col min="6400" max="6400" width="19.85546875" style="173" customWidth="1"/>
    <col min="6401" max="6401" width="26" style="173" customWidth="1"/>
    <col min="6402" max="6402" width="31.42578125" style="173" customWidth="1"/>
    <col min="6403" max="6403" width="21.28515625" style="173" customWidth="1"/>
    <col min="6404" max="6404" width="29.7109375" style="173" customWidth="1"/>
    <col min="6405" max="6405" width="19.28515625" style="173" customWidth="1"/>
    <col min="6406" max="6408" width="9" style="173" customWidth="1"/>
    <col min="6409" max="6409" width="24.140625" style="173" customWidth="1"/>
    <col min="6410" max="6410" width="38.5703125" style="173" customWidth="1"/>
    <col min="6411" max="6411" width="9" style="173" customWidth="1"/>
    <col min="6412" max="6412" width="37.5703125" style="173" customWidth="1"/>
    <col min="6413" max="6417" width="9" style="173"/>
    <col min="6418" max="6418" width="23.85546875" style="173" customWidth="1"/>
    <col min="6419" max="6591" width="9" style="173"/>
    <col min="6592" max="6592" width="5.42578125" style="173" customWidth="1"/>
    <col min="6593" max="6593" width="6" style="173" customWidth="1"/>
    <col min="6594" max="6594" width="21.7109375" style="173" customWidth="1"/>
    <col min="6595" max="6597" width="7" style="173" customWidth="1"/>
    <col min="6598" max="6598" width="6.5703125" style="173" customWidth="1"/>
    <col min="6599" max="6599" width="7.140625" style="173" customWidth="1"/>
    <col min="6600" max="6600" width="13.5703125" style="173" customWidth="1"/>
    <col min="6601" max="6601" width="12.42578125" style="173" customWidth="1"/>
    <col min="6602" max="6602" width="7.5703125" style="173" customWidth="1"/>
    <col min="6603" max="6603" width="5.85546875" style="173" customWidth="1"/>
    <col min="6604" max="6604" width="7.140625" style="173" customWidth="1"/>
    <col min="6605" max="6605" width="11" style="173" customWidth="1"/>
    <col min="6606" max="6606" width="26.7109375" style="173" customWidth="1"/>
    <col min="6607" max="6607" width="9" style="173" customWidth="1"/>
    <col min="6608" max="6608" width="31.5703125" style="173" customWidth="1"/>
    <col min="6609" max="6609" width="26.5703125" style="173" customWidth="1"/>
    <col min="6610" max="6610" width="18.5703125" style="173" customWidth="1"/>
    <col min="6611" max="6611" width="9" style="173" customWidth="1"/>
    <col min="6612" max="6612" width="13.7109375" style="173" customWidth="1"/>
    <col min="6613" max="6613" width="8.7109375" style="173" customWidth="1"/>
    <col min="6614" max="6614" width="8.42578125" style="173" customWidth="1"/>
    <col min="6615" max="6615" width="8.5703125" style="173" customWidth="1"/>
    <col min="6616" max="6616" width="9.42578125" style="173" customWidth="1"/>
    <col min="6617" max="6618" width="9" style="173" customWidth="1"/>
    <col min="6619" max="6619" width="18.28515625" style="173" customWidth="1"/>
    <col min="6620" max="6620" width="11.85546875" style="173" customWidth="1"/>
    <col min="6621" max="6621" width="9" style="173" customWidth="1"/>
    <col min="6622" max="6622" width="12.85546875" style="173" customWidth="1"/>
    <col min="6623" max="6623" width="11.42578125" style="173" customWidth="1"/>
    <col min="6624" max="6630" width="9" style="173" customWidth="1"/>
    <col min="6631" max="6631" width="13.5703125" style="173" customWidth="1"/>
    <col min="6632" max="6632" width="14.85546875" style="173" customWidth="1"/>
    <col min="6633" max="6636" width="9" style="173" customWidth="1"/>
    <col min="6637" max="6637" width="13.140625" style="173" customWidth="1"/>
    <col min="6638" max="6638" width="14.140625" style="173" customWidth="1"/>
    <col min="6639" max="6640" width="9" style="173" customWidth="1"/>
    <col min="6641" max="6642" width="10.140625" style="173" bestFit="1" customWidth="1"/>
    <col min="6643" max="6643" width="9" style="173" customWidth="1"/>
    <col min="6644" max="6644" width="13.7109375" style="173" bestFit="1" customWidth="1"/>
    <col min="6645" max="6646" width="9" style="173" customWidth="1"/>
    <col min="6647" max="6647" width="19.28515625" style="173" customWidth="1"/>
    <col min="6648" max="6648" width="48" style="173" bestFit="1" customWidth="1"/>
    <col min="6649" max="6652" width="9" style="173" customWidth="1"/>
    <col min="6653" max="6653" width="16.7109375" style="173" customWidth="1"/>
    <col min="6654" max="6654" width="9" style="173" customWidth="1"/>
    <col min="6655" max="6655" width="20.85546875" style="173" customWidth="1"/>
    <col min="6656" max="6656" width="19.85546875" style="173" customWidth="1"/>
    <col min="6657" max="6657" width="26" style="173" customWidth="1"/>
    <col min="6658" max="6658" width="31.42578125" style="173" customWidth="1"/>
    <col min="6659" max="6659" width="21.28515625" style="173" customWidth="1"/>
    <col min="6660" max="6660" width="29.7109375" style="173" customWidth="1"/>
    <col min="6661" max="6661" width="19.28515625" style="173" customWidth="1"/>
    <col min="6662" max="6664" width="9" style="173" customWidth="1"/>
    <col min="6665" max="6665" width="24.140625" style="173" customWidth="1"/>
    <col min="6666" max="6666" width="38.5703125" style="173" customWidth="1"/>
    <col min="6667" max="6667" width="9" style="173" customWidth="1"/>
    <col min="6668" max="6668" width="37.5703125" style="173" customWidth="1"/>
    <col min="6669" max="6673" width="9" style="173"/>
    <col min="6674" max="6674" width="23.85546875" style="173" customWidth="1"/>
    <col min="6675" max="6847" width="9" style="173"/>
    <col min="6848" max="6848" width="5.42578125" style="173" customWidth="1"/>
    <col min="6849" max="6849" width="6" style="173" customWidth="1"/>
    <col min="6850" max="6850" width="21.7109375" style="173" customWidth="1"/>
    <col min="6851" max="6853" width="7" style="173" customWidth="1"/>
    <col min="6854" max="6854" width="6.5703125" style="173" customWidth="1"/>
    <col min="6855" max="6855" width="7.140625" style="173" customWidth="1"/>
    <col min="6856" max="6856" width="13.5703125" style="173" customWidth="1"/>
    <col min="6857" max="6857" width="12.42578125" style="173" customWidth="1"/>
    <col min="6858" max="6858" width="7.5703125" style="173" customWidth="1"/>
    <col min="6859" max="6859" width="5.85546875" style="173" customWidth="1"/>
    <col min="6860" max="6860" width="7.140625" style="173" customWidth="1"/>
    <col min="6861" max="6861" width="11" style="173" customWidth="1"/>
    <col min="6862" max="6862" width="26.7109375" style="173" customWidth="1"/>
    <col min="6863" max="6863" width="9" style="173" customWidth="1"/>
    <col min="6864" max="6864" width="31.5703125" style="173" customWidth="1"/>
    <col min="6865" max="6865" width="26.5703125" style="173" customWidth="1"/>
    <col min="6866" max="6866" width="18.5703125" style="173" customWidth="1"/>
    <col min="6867" max="6867" width="9" style="173" customWidth="1"/>
    <col min="6868" max="6868" width="13.7109375" style="173" customWidth="1"/>
    <col min="6869" max="6869" width="8.7109375" style="173" customWidth="1"/>
    <col min="6870" max="6870" width="8.42578125" style="173" customWidth="1"/>
    <col min="6871" max="6871" width="8.5703125" style="173" customWidth="1"/>
    <col min="6872" max="6872" width="9.42578125" style="173" customWidth="1"/>
    <col min="6873" max="6874" width="9" style="173" customWidth="1"/>
    <col min="6875" max="6875" width="18.28515625" style="173" customWidth="1"/>
    <col min="6876" max="6876" width="11.85546875" style="173" customWidth="1"/>
    <col min="6877" max="6877" width="9" style="173" customWidth="1"/>
    <col min="6878" max="6878" width="12.85546875" style="173" customWidth="1"/>
    <col min="6879" max="6879" width="11.42578125" style="173" customWidth="1"/>
    <col min="6880" max="6886" width="9" style="173" customWidth="1"/>
    <col min="6887" max="6887" width="13.5703125" style="173" customWidth="1"/>
    <col min="6888" max="6888" width="14.85546875" style="173" customWidth="1"/>
    <col min="6889" max="6892" width="9" style="173" customWidth="1"/>
    <col min="6893" max="6893" width="13.140625" style="173" customWidth="1"/>
    <col min="6894" max="6894" width="14.140625" style="173" customWidth="1"/>
    <col min="6895" max="6896" width="9" style="173" customWidth="1"/>
    <col min="6897" max="6898" width="10.140625" style="173" bestFit="1" customWidth="1"/>
    <col min="6899" max="6899" width="9" style="173" customWidth="1"/>
    <col min="6900" max="6900" width="13.7109375" style="173" bestFit="1" customWidth="1"/>
    <col min="6901" max="6902" width="9" style="173" customWidth="1"/>
    <col min="6903" max="6903" width="19.28515625" style="173" customWidth="1"/>
    <col min="6904" max="6904" width="48" style="173" bestFit="1" customWidth="1"/>
    <col min="6905" max="6908" width="9" style="173" customWidth="1"/>
    <col min="6909" max="6909" width="16.7109375" style="173" customWidth="1"/>
    <col min="6910" max="6910" width="9" style="173" customWidth="1"/>
    <col min="6911" max="6911" width="20.85546875" style="173" customWidth="1"/>
    <col min="6912" max="6912" width="19.85546875" style="173" customWidth="1"/>
    <col min="6913" max="6913" width="26" style="173" customWidth="1"/>
    <col min="6914" max="6914" width="31.42578125" style="173" customWidth="1"/>
    <col min="6915" max="6915" width="21.28515625" style="173" customWidth="1"/>
    <col min="6916" max="6916" width="29.7109375" style="173" customWidth="1"/>
    <col min="6917" max="6917" width="19.28515625" style="173" customWidth="1"/>
    <col min="6918" max="6920" width="9" style="173" customWidth="1"/>
    <col min="6921" max="6921" width="24.140625" style="173" customWidth="1"/>
    <col min="6922" max="6922" width="38.5703125" style="173" customWidth="1"/>
    <col min="6923" max="6923" width="9" style="173" customWidth="1"/>
    <col min="6924" max="6924" width="37.5703125" style="173" customWidth="1"/>
    <col min="6925" max="6929" width="9" style="173"/>
    <col min="6930" max="6930" width="23.85546875" style="173" customWidth="1"/>
    <col min="6931" max="7103" width="9" style="173"/>
    <col min="7104" max="7104" width="5.42578125" style="173" customWidth="1"/>
    <col min="7105" max="7105" width="6" style="173" customWidth="1"/>
    <col min="7106" max="7106" width="21.7109375" style="173" customWidth="1"/>
    <col min="7107" max="7109" width="7" style="173" customWidth="1"/>
    <col min="7110" max="7110" width="6.5703125" style="173" customWidth="1"/>
    <col min="7111" max="7111" width="7.140625" style="173" customWidth="1"/>
    <col min="7112" max="7112" width="13.5703125" style="173" customWidth="1"/>
    <col min="7113" max="7113" width="12.42578125" style="173" customWidth="1"/>
    <col min="7114" max="7114" width="7.5703125" style="173" customWidth="1"/>
    <col min="7115" max="7115" width="5.85546875" style="173" customWidth="1"/>
    <col min="7116" max="7116" width="7.140625" style="173" customWidth="1"/>
    <col min="7117" max="7117" width="11" style="173" customWidth="1"/>
    <col min="7118" max="7118" width="26.7109375" style="173" customWidth="1"/>
    <col min="7119" max="7119" width="9" style="173" customWidth="1"/>
    <col min="7120" max="7120" width="31.5703125" style="173" customWidth="1"/>
    <col min="7121" max="7121" width="26.5703125" style="173" customWidth="1"/>
    <col min="7122" max="7122" width="18.5703125" style="173" customWidth="1"/>
    <col min="7123" max="7123" width="9" style="173" customWidth="1"/>
    <col min="7124" max="7124" width="13.7109375" style="173" customWidth="1"/>
    <col min="7125" max="7125" width="8.7109375" style="173" customWidth="1"/>
    <col min="7126" max="7126" width="8.42578125" style="173" customWidth="1"/>
    <col min="7127" max="7127" width="8.5703125" style="173" customWidth="1"/>
    <col min="7128" max="7128" width="9.42578125" style="173" customWidth="1"/>
    <col min="7129" max="7130" width="9" style="173" customWidth="1"/>
    <col min="7131" max="7131" width="18.28515625" style="173" customWidth="1"/>
    <col min="7132" max="7132" width="11.85546875" style="173" customWidth="1"/>
    <col min="7133" max="7133" width="9" style="173" customWidth="1"/>
    <col min="7134" max="7134" width="12.85546875" style="173" customWidth="1"/>
    <col min="7135" max="7135" width="11.42578125" style="173" customWidth="1"/>
    <col min="7136" max="7142" width="9" style="173" customWidth="1"/>
    <col min="7143" max="7143" width="13.5703125" style="173" customWidth="1"/>
    <col min="7144" max="7144" width="14.85546875" style="173" customWidth="1"/>
    <col min="7145" max="7148" width="9" style="173" customWidth="1"/>
    <col min="7149" max="7149" width="13.140625" style="173" customWidth="1"/>
    <col min="7150" max="7150" width="14.140625" style="173" customWidth="1"/>
    <col min="7151" max="7152" width="9" style="173" customWidth="1"/>
    <col min="7153" max="7154" width="10.140625" style="173" bestFit="1" customWidth="1"/>
    <col min="7155" max="7155" width="9" style="173" customWidth="1"/>
    <col min="7156" max="7156" width="13.7109375" style="173" bestFit="1" customWidth="1"/>
    <col min="7157" max="7158" width="9" style="173" customWidth="1"/>
    <col min="7159" max="7159" width="19.28515625" style="173" customWidth="1"/>
    <col min="7160" max="7160" width="48" style="173" bestFit="1" customWidth="1"/>
    <col min="7161" max="7164" width="9" style="173" customWidth="1"/>
    <col min="7165" max="7165" width="16.7109375" style="173" customWidth="1"/>
    <col min="7166" max="7166" width="9" style="173" customWidth="1"/>
    <col min="7167" max="7167" width="20.85546875" style="173" customWidth="1"/>
    <col min="7168" max="7168" width="19.85546875" style="173" customWidth="1"/>
    <col min="7169" max="7169" width="26" style="173" customWidth="1"/>
    <col min="7170" max="7170" width="31.42578125" style="173" customWidth="1"/>
    <col min="7171" max="7171" width="21.28515625" style="173" customWidth="1"/>
    <col min="7172" max="7172" width="29.7109375" style="173" customWidth="1"/>
    <col min="7173" max="7173" width="19.28515625" style="173" customWidth="1"/>
    <col min="7174" max="7176" width="9" style="173" customWidth="1"/>
    <col min="7177" max="7177" width="24.140625" style="173" customWidth="1"/>
    <col min="7178" max="7178" width="38.5703125" style="173" customWidth="1"/>
    <col min="7179" max="7179" width="9" style="173" customWidth="1"/>
    <col min="7180" max="7180" width="37.5703125" style="173" customWidth="1"/>
    <col min="7181" max="7185" width="9" style="173"/>
    <col min="7186" max="7186" width="23.85546875" style="173" customWidth="1"/>
    <col min="7187" max="7359" width="9" style="173"/>
    <col min="7360" max="7360" width="5.42578125" style="173" customWidth="1"/>
    <col min="7361" max="7361" width="6" style="173" customWidth="1"/>
    <col min="7362" max="7362" width="21.7109375" style="173" customWidth="1"/>
    <col min="7363" max="7365" width="7" style="173" customWidth="1"/>
    <col min="7366" max="7366" width="6.5703125" style="173" customWidth="1"/>
    <col min="7367" max="7367" width="7.140625" style="173" customWidth="1"/>
    <col min="7368" max="7368" width="13.5703125" style="173" customWidth="1"/>
    <col min="7369" max="7369" width="12.42578125" style="173" customWidth="1"/>
    <col min="7370" max="7370" width="7.5703125" style="173" customWidth="1"/>
    <col min="7371" max="7371" width="5.85546875" style="173" customWidth="1"/>
    <col min="7372" max="7372" width="7.140625" style="173" customWidth="1"/>
    <col min="7373" max="7373" width="11" style="173" customWidth="1"/>
    <col min="7374" max="7374" width="26.7109375" style="173" customWidth="1"/>
    <col min="7375" max="7375" width="9" style="173" customWidth="1"/>
    <col min="7376" max="7376" width="31.5703125" style="173" customWidth="1"/>
    <col min="7377" max="7377" width="26.5703125" style="173" customWidth="1"/>
    <col min="7378" max="7378" width="18.5703125" style="173" customWidth="1"/>
    <col min="7379" max="7379" width="9" style="173" customWidth="1"/>
    <col min="7380" max="7380" width="13.7109375" style="173" customWidth="1"/>
    <col min="7381" max="7381" width="8.7109375" style="173" customWidth="1"/>
    <col min="7382" max="7382" width="8.42578125" style="173" customWidth="1"/>
    <col min="7383" max="7383" width="8.5703125" style="173" customWidth="1"/>
    <col min="7384" max="7384" width="9.42578125" style="173" customWidth="1"/>
    <col min="7385" max="7386" width="9" style="173" customWidth="1"/>
    <col min="7387" max="7387" width="18.28515625" style="173" customWidth="1"/>
    <col min="7388" max="7388" width="11.85546875" style="173" customWidth="1"/>
    <col min="7389" max="7389" width="9" style="173" customWidth="1"/>
    <col min="7390" max="7390" width="12.85546875" style="173" customWidth="1"/>
    <col min="7391" max="7391" width="11.42578125" style="173" customWidth="1"/>
    <col min="7392" max="7398" width="9" style="173" customWidth="1"/>
    <col min="7399" max="7399" width="13.5703125" style="173" customWidth="1"/>
    <col min="7400" max="7400" width="14.85546875" style="173" customWidth="1"/>
    <col min="7401" max="7404" width="9" style="173" customWidth="1"/>
    <col min="7405" max="7405" width="13.140625" style="173" customWidth="1"/>
    <col min="7406" max="7406" width="14.140625" style="173" customWidth="1"/>
    <col min="7407" max="7408" width="9" style="173" customWidth="1"/>
    <col min="7409" max="7410" width="10.140625" style="173" bestFit="1" customWidth="1"/>
    <col min="7411" max="7411" width="9" style="173" customWidth="1"/>
    <col min="7412" max="7412" width="13.7109375" style="173" bestFit="1" customWidth="1"/>
    <col min="7413" max="7414" width="9" style="173" customWidth="1"/>
    <col min="7415" max="7415" width="19.28515625" style="173" customWidth="1"/>
    <col min="7416" max="7416" width="48" style="173" bestFit="1" customWidth="1"/>
    <col min="7417" max="7420" width="9" style="173" customWidth="1"/>
    <col min="7421" max="7421" width="16.7109375" style="173" customWidth="1"/>
    <col min="7422" max="7422" width="9" style="173" customWidth="1"/>
    <col min="7423" max="7423" width="20.85546875" style="173" customWidth="1"/>
    <col min="7424" max="7424" width="19.85546875" style="173" customWidth="1"/>
    <col min="7425" max="7425" width="26" style="173" customWidth="1"/>
    <col min="7426" max="7426" width="31.42578125" style="173" customWidth="1"/>
    <col min="7427" max="7427" width="21.28515625" style="173" customWidth="1"/>
    <col min="7428" max="7428" width="29.7109375" style="173" customWidth="1"/>
    <col min="7429" max="7429" width="19.28515625" style="173" customWidth="1"/>
    <col min="7430" max="7432" width="9" style="173" customWidth="1"/>
    <col min="7433" max="7433" width="24.140625" style="173" customWidth="1"/>
    <col min="7434" max="7434" width="38.5703125" style="173" customWidth="1"/>
    <col min="7435" max="7435" width="9" style="173" customWidth="1"/>
    <col min="7436" max="7436" width="37.5703125" style="173" customWidth="1"/>
    <col min="7437" max="7441" width="9" style="173"/>
    <col min="7442" max="7442" width="23.85546875" style="173" customWidth="1"/>
    <col min="7443" max="7615" width="9" style="173"/>
    <col min="7616" max="7616" width="5.42578125" style="173" customWidth="1"/>
    <col min="7617" max="7617" width="6" style="173" customWidth="1"/>
    <col min="7618" max="7618" width="21.7109375" style="173" customWidth="1"/>
    <col min="7619" max="7621" width="7" style="173" customWidth="1"/>
    <col min="7622" max="7622" width="6.5703125" style="173" customWidth="1"/>
    <col min="7623" max="7623" width="7.140625" style="173" customWidth="1"/>
    <col min="7624" max="7624" width="13.5703125" style="173" customWidth="1"/>
    <col min="7625" max="7625" width="12.42578125" style="173" customWidth="1"/>
    <col min="7626" max="7626" width="7.5703125" style="173" customWidth="1"/>
    <col min="7627" max="7627" width="5.85546875" style="173" customWidth="1"/>
    <col min="7628" max="7628" width="7.140625" style="173" customWidth="1"/>
    <col min="7629" max="7629" width="11" style="173" customWidth="1"/>
    <col min="7630" max="7630" width="26.7109375" style="173" customWidth="1"/>
    <col min="7631" max="7631" width="9" style="173" customWidth="1"/>
    <col min="7632" max="7632" width="31.5703125" style="173" customWidth="1"/>
    <col min="7633" max="7633" width="26.5703125" style="173" customWidth="1"/>
    <col min="7634" max="7634" width="18.5703125" style="173" customWidth="1"/>
    <col min="7635" max="7635" width="9" style="173" customWidth="1"/>
    <col min="7636" max="7636" width="13.7109375" style="173" customWidth="1"/>
    <col min="7637" max="7637" width="8.7109375" style="173" customWidth="1"/>
    <col min="7638" max="7638" width="8.42578125" style="173" customWidth="1"/>
    <col min="7639" max="7639" width="8.5703125" style="173" customWidth="1"/>
    <col min="7640" max="7640" width="9.42578125" style="173" customWidth="1"/>
    <col min="7641" max="7642" width="9" style="173" customWidth="1"/>
    <col min="7643" max="7643" width="18.28515625" style="173" customWidth="1"/>
    <col min="7644" max="7644" width="11.85546875" style="173" customWidth="1"/>
    <col min="7645" max="7645" width="9" style="173" customWidth="1"/>
    <col min="7646" max="7646" width="12.85546875" style="173" customWidth="1"/>
    <col min="7647" max="7647" width="11.42578125" style="173" customWidth="1"/>
    <col min="7648" max="7654" width="9" style="173" customWidth="1"/>
    <col min="7655" max="7655" width="13.5703125" style="173" customWidth="1"/>
    <col min="7656" max="7656" width="14.85546875" style="173" customWidth="1"/>
    <col min="7657" max="7660" width="9" style="173" customWidth="1"/>
    <col min="7661" max="7661" width="13.140625" style="173" customWidth="1"/>
    <col min="7662" max="7662" width="14.140625" style="173" customWidth="1"/>
    <col min="7663" max="7664" width="9" style="173" customWidth="1"/>
    <col min="7665" max="7666" width="10.140625" style="173" bestFit="1" customWidth="1"/>
    <col min="7667" max="7667" width="9" style="173" customWidth="1"/>
    <col min="7668" max="7668" width="13.7109375" style="173" bestFit="1" customWidth="1"/>
    <col min="7669" max="7670" width="9" style="173" customWidth="1"/>
    <col min="7671" max="7671" width="19.28515625" style="173" customWidth="1"/>
    <col min="7672" max="7672" width="48" style="173" bestFit="1" customWidth="1"/>
    <col min="7673" max="7676" width="9" style="173" customWidth="1"/>
    <col min="7677" max="7677" width="16.7109375" style="173" customWidth="1"/>
    <col min="7678" max="7678" width="9" style="173" customWidth="1"/>
    <col min="7679" max="7679" width="20.85546875" style="173" customWidth="1"/>
    <col min="7680" max="7680" width="19.85546875" style="173" customWidth="1"/>
    <col min="7681" max="7681" width="26" style="173" customWidth="1"/>
    <col min="7682" max="7682" width="31.42578125" style="173" customWidth="1"/>
    <col min="7683" max="7683" width="21.28515625" style="173" customWidth="1"/>
    <col min="7684" max="7684" width="29.7109375" style="173" customWidth="1"/>
    <col min="7685" max="7685" width="19.28515625" style="173" customWidth="1"/>
    <col min="7686" max="7688" width="9" style="173" customWidth="1"/>
    <col min="7689" max="7689" width="24.140625" style="173" customWidth="1"/>
    <col min="7690" max="7690" width="38.5703125" style="173" customWidth="1"/>
    <col min="7691" max="7691" width="9" style="173" customWidth="1"/>
    <col min="7692" max="7692" width="37.5703125" style="173" customWidth="1"/>
    <col min="7693" max="7697" width="9" style="173"/>
    <col min="7698" max="7698" width="23.85546875" style="173" customWidth="1"/>
    <col min="7699" max="7871" width="9" style="173"/>
    <col min="7872" max="7872" width="5.42578125" style="173" customWidth="1"/>
    <col min="7873" max="7873" width="6" style="173" customWidth="1"/>
    <col min="7874" max="7874" width="21.7109375" style="173" customWidth="1"/>
    <col min="7875" max="7877" width="7" style="173" customWidth="1"/>
    <col min="7878" max="7878" width="6.5703125" style="173" customWidth="1"/>
    <col min="7879" max="7879" width="7.140625" style="173" customWidth="1"/>
    <col min="7880" max="7880" width="13.5703125" style="173" customWidth="1"/>
    <col min="7881" max="7881" width="12.42578125" style="173" customWidth="1"/>
    <col min="7882" max="7882" width="7.5703125" style="173" customWidth="1"/>
    <col min="7883" max="7883" width="5.85546875" style="173" customWidth="1"/>
    <col min="7884" max="7884" width="7.140625" style="173" customWidth="1"/>
    <col min="7885" max="7885" width="11" style="173" customWidth="1"/>
    <col min="7886" max="7886" width="26.7109375" style="173" customWidth="1"/>
    <col min="7887" max="7887" width="9" style="173" customWidth="1"/>
    <col min="7888" max="7888" width="31.5703125" style="173" customWidth="1"/>
    <col min="7889" max="7889" width="26.5703125" style="173" customWidth="1"/>
    <col min="7890" max="7890" width="18.5703125" style="173" customWidth="1"/>
    <col min="7891" max="7891" width="9" style="173" customWidth="1"/>
    <col min="7892" max="7892" width="13.7109375" style="173" customWidth="1"/>
    <col min="7893" max="7893" width="8.7109375" style="173" customWidth="1"/>
    <col min="7894" max="7894" width="8.42578125" style="173" customWidth="1"/>
    <col min="7895" max="7895" width="8.5703125" style="173" customWidth="1"/>
    <col min="7896" max="7896" width="9.42578125" style="173" customWidth="1"/>
    <col min="7897" max="7898" width="9" style="173" customWidth="1"/>
    <col min="7899" max="7899" width="18.28515625" style="173" customWidth="1"/>
    <col min="7900" max="7900" width="11.85546875" style="173" customWidth="1"/>
    <col min="7901" max="7901" width="9" style="173" customWidth="1"/>
    <col min="7902" max="7902" width="12.85546875" style="173" customWidth="1"/>
    <col min="7903" max="7903" width="11.42578125" style="173" customWidth="1"/>
    <col min="7904" max="7910" width="9" style="173" customWidth="1"/>
    <col min="7911" max="7911" width="13.5703125" style="173" customWidth="1"/>
    <col min="7912" max="7912" width="14.85546875" style="173" customWidth="1"/>
    <col min="7913" max="7916" width="9" style="173" customWidth="1"/>
    <col min="7917" max="7917" width="13.140625" style="173" customWidth="1"/>
    <col min="7918" max="7918" width="14.140625" style="173" customWidth="1"/>
    <col min="7919" max="7920" width="9" style="173" customWidth="1"/>
    <col min="7921" max="7922" width="10.140625" style="173" bestFit="1" customWidth="1"/>
    <col min="7923" max="7923" width="9" style="173" customWidth="1"/>
    <col min="7924" max="7924" width="13.7109375" style="173" bestFit="1" customWidth="1"/>
    <col min="7925" max="7926" width="9" style="173" customWidth="1"/>
    <col min="7927" max="7927" width="19.28515625" style="173" customWidth="1"/>
    <col min="7928" max="7928" width="48" style="173" bestFit="1" customWidth="1"/>
    <col min="7929" max="7932" width="9" style="173" customWidth="1"/>
    <col min="7933" max="7933" width="16.7109375" style="173" customWidth="1"/>
    <col min="7934" max="7934" width="9" style="173" customWidth="1"/>
    <col min="7935" max="7935" width="20.85546875" style="173" customWidth="1"/>
    <col min="7936" max="7936" width="19.85546875" style="173" customWidth="1"/>
    <col min="7937" max="7937" width="26" style="173" customWidth="1"/>
    <col min="7938" max="7938" width="31.42578125" style="173" customWidth="1"/>
    <col min="7939" max="7939" width="21.28515625" style="173" customWidth="1"/>
    <col min="7940" max="7940" width="29.7109375" style="173" customWidth="1"/>
    <col min="7941" max="7941" width="19.28515625" style="173" customWidth="1"/>
    <col min="7942" max="7944" width="9" style="173" customWidth="1"/>
    <col min="7945" max="7945" width="24.140625" style="173" customWidth="1"/>
    <col min="7946" max="7946" width="38.5703125" style="173" customWidth="1"/>
    <col min="7947" max="7947" width="9" style="173" customWidth="1"/>
    <col min="7948" max="7948" width="37.5703125" style="173" customWidth="1"/>
    <col min="7949" max="7953" width="9" style="173"/>
    <col min="7954" max="7954" width="23.85546875" style="173" customWidth="1"/>
    <col min="7955" max="8127" width="9" style="173"/>
    <col min="8128" max="8128" width="5.42578125" style="173" customWidth="1"/>
    <col min="8129" max="8129" width="6" style="173" customWidth="1"/>
    <col min="8130" max="8130" width="21.7109375" style="173" customWidth="1"/>
    <col min="8131" max="8133" width="7" style="173" customWidth="1"/>
    <col min="8134" max="8134" width="6.5703125" style="173" customWidth="1"/>
    <col min="8135" max="8135" width="7.140625" style="173" customWidth="1"/>
    <col min="8136" max="8136" width="13.5703125" style="173" customWidth="1"/>
    <col min="8137" max="8137" width="12.42578125" style="173" customWidth="1"/>
    <col min="8138" max="8138" width="7.5703125" style="173" customWidth="1"/>
    <col min="8139" max="8139" width="5.85546875" style="173" customWidth="1"/>
    <col min="8140" max="8140" width="7.140625" style="173" customWidth="1"/>
    <col min="8141" max="8141" width="11" style="173" customWidth="1"/>
    <col min="8142" max="8142" width="26.7109375" style="173" customWidth="1"/>
    <col min="8143" max="8143" width="9" style="173" customWidth="1"/>
    <col min="8144" max="8144" width="31.5703125" style="173" customWidth="1"/>
    <col min="8145" max="8145" width="26.5703125" style="173" customWidth="1"/>
    <col min="8146" max="8146" width="18.5703125" style="173" customWidth="1"/>
    <col min="8147" max="8147" width="9" style="173" customWidth="1"/>
    <col min="8148" max="8148" width="13.7109375" style="173" customWidth="1"/>
    <col min="8149" max="8149" width="8.7109375" style="173" customWidth="1"/>
    <col min="8150" max="8150" width="8.42578125" style="173" customWidth="1"/>
    <col min="8151" max="8151" width="8.5703125" style="173" customWidth="1"/>
    <col min="8152" max="8152" width="9.42578125" style="173" customWidth="1"/>
    <col min="8153" max="8154" width="9" style="173" customWidth="1"/>
    <col min="8155" max="8155" width="18.28515625" style="173" customWidth="1"/>
    <col min="8156" max="8156" width="11.85546875" style="173" customWidth="1"/>
    <col min="8157" max="8157" width="9" style="173" customWidth="1"/>
    <col min="8158" max="8158" width="12.85546875" style="173" customWidth="1"/>
    <col min="8159" max="8159" width="11.42578125" style="173" customWidth="1"/>
    <col min="8160" max="8166" width="9" style="173" customWidth="1"/>
    <col min="8167" max="8167" width="13.5703125" style="173" customWidth="1"/>
    <col min="8168" max="8168" width="14.85546875" style="173" customWidth="1"/>
    <col min="8169" max="8172" width="9" style="173" customWidth="1"/>
    <col min="8173" max="8173" width="13.140625" style="173" customWidth="1"/>
    <col min="8174" max="8174" width="14.140625" style="173" customWidth="1"/>
    <col min="8175" max="8176" width="9" style="173" customWidth="1"/>
    <col min="8177" max="8178" width="10.140625" style="173" bestFit="1" customWidth="1"/>
    <col min="8179" max="8179" width="9" style="173" customWidth="1"/>
    <col min="8180" max="8180" width="13.7109375" style="173" bestFit="1" customWidth="1"/>
    <col min="8181" max="8182" width="9" style="173" customWidth="1"/>
    <col min="8183" max="8183" width="19.28515625" style="173" customWidth="1"/>
    <col min="8184" max="8184" width="48" style="173" bestFit="1" customWidth="1"/>
    <col min="8185" max="8188" width="9" style="173" customWidth="1"/>
    <col min="8189" max="8189" width="16.7109375" style="173" customWidth="1"/>
    <col min="8190" max="8190" width="9" style="173" customWidth="1"/>
    <col min="8191" max="8191" width="20.85546875" style="173" customWidth="1"/>
    <col min="8192" max="8192" width="19.85546875" style="173" customWidth="1"/>
    <col min="8193" max="8193" width="26" style="173" customWidth="1"/>
    <col min="8194" max="8194" width="31.42578125" style="173" customWidth="1"/>
    <col min="8195" max="8195" width="21.28515625" style="173" customWidth="1"/>
    <col min="8196" max="8196" width="29.7109375" style="173" customWidth="1"/>
    <col min="8197" max="8197" width="19.28515625" style="173" customWidth="1"/>
    <col min="8198" max="8200" width="9" style="173" customWidth="1"/>
    <col min="8201" max="8201" width="24.140625" style="173" customWidth="1"/>
    <col min="8202" max="8202" width="38.5703125" style="173" customWidth="1"/>
    <col min="8203" max="8203" width="9" style="173" customWidth="1"/>
    <col min="8204" max="8204" width="37.5703125" style="173" customWidth="1"/>
    <col min="8205" max="8209" width="9" style="173"/>
    <col min="8210" max="8210" width="23.85546875" style="173" customWidth="1"/>
    <col min="8211" max="8383" width="9" style="173"/>
    <col min="8384" max="8384" width="5.42578125" style="173" customWidth="1"/>
    <col min="8385" max="8385" width="6" style="173" customWidth="1"/>
    <col min="8386" max="8386" width="21.7109375" style="173" customWidth="1"/>
    <col min="8387" max="8389" width="7" style="173" customWidth="1"/>
    <col min="8390" max="8390" width="6.5703125" style="173" customWidth="1"/>
    <col min="8391" max="8391" width="7.140625" style="173" customWidth="1"/>
    <col min="8392" max="8392" width="13.5703125" style="173" customWidth="1"/>
    <col min="8393" max="8393" width="12.42578125" style="173" customWidth="1"/>
    <col min="8394" max="8394" width="7.5703125" style="173" customWidth="1"/>
    <col min="8395" max="8395" width="5.85546875" style="173" customWidth="1"/>
    <col min="8396" max="8396" width="7.140625" style="173" customWidth="1"/>
    <col min="8397" max="8397" width="11" style="173" customWidth="1"/>
    <col min="8398" max="8398" width="26.7109375" style="173" customWidth="1"/>
    <col min="8399" max="8399" width="9" style="173" customWidth="1"/>
    <col min="8400" max="8400" width="31.5703125" style="173" customWidth="1"/>
    <col min="8401" max="8401" width="26.5703125" style="173" customWidth="1"/>
    <col min="8402" max="8402" width="18.5703125" style="173" customWidth="1"/>
    <col min="8403" max="8403" width="9" style="173" customWidth="1"/>
    <col min="8404" max="8404" width="13.7109375" style="173" customWidth="1"/>
    <col min="8405" max="8405" width="8.7109375" style="173" customWidth="1"/>
    <col min="8406" max="8406" width="8.42578125" style="173" customWidth="1"/>
    <col min="8407" max="8407" width="8.5703125" style="173" customWidth="1"/>
    <col min="8408" max="8408" width="9.42578125" style="173" customWidth="1"/>
    <col min="8409" max="8410" width="9" style="173" customWidth="1"/>
    <col min="8411" max="8411" width="18.28515625" style="173" customWidth="1"/>
    <col min="8412" max="8412" width="11.85546875" style="173" customWidth="1"/>
    <col min="8413" max="8413" width="9" style="173" customWidth="1"/>
    <col min="8414" max="8414" width="12.85546875" style="173" customWidth="1"/>
    <col min="8415" max="8415" width="11.42578125" style="173" customWidth="1"/>
    <col min="8416" max="8422" width="9" style="173" customWidth="1"/>
    <col min="8423" max="8423" width="13.5703125" style="173" customWidth="1"/>
    <col min="8424" max="8424" width="14.85546875" style="173" customWidth="1"/>
    <col min="8425" max="8428" width="9" style="173" customWidth="1"/>
    <col min="8429" max="8429" width="13.140625" style="173" customWidth="1"/>
    <col min="8430" max="8430" width="14.140625" style="173" customWidth="1"/>
    <col min="8431" max="8432" width="9" style="173" customWidth="1"/>
    <col min="8433" max="8434" width="10.140625" style="173" bestFit="1" customWidth="1"/>
    <col min="8435" max="8435" width="9" style="173" customWidth="1"/>
    <col min="8436" max="8436" width="13.7109375" style="173" bestFit="1" customWidth="1"/>
    <col min="8437" max="8438" width="9" style="173" customWidth="1"/>
    <col min="8439" max="8439" width="19.28515625" style="173" customWidth="1"/>
    <col min="8440" max="8440" width="48" style="173" bestFit="1" customWidth="1"/>
    <col min="8441" max="8444" width="9" style="173" customWidth="1"/>
    <col min="8445" max="8445" width="16.7109375" style="173" customWidth="1"/>
    <col min="8446" max="8446" width="9" style="173" customWidth="1"/>
    <col min="8447" max="8447" width="20.85546875" style="173" customWidth="1"/>
    <col min="8448" max="8448" width="19.85546875" style="173" customWidth="1"/>
    <col min="8449" max="8449" width="26" style="173" customWidth="1"/>
    <col min="8450" max="8450" width="31.42578125" style="173" customWidth="1"/>
    <col min="8451" max="8451" width="21.28515625" style="173" customWidth="1"/>
    <col min="8452" max="8452" width="29.7109375" style="173" customWidth="1"/>
    <col min="8453" max="8453" width="19.28515625" style="173" customWidth="1"/>
    <col min="8454" max="8456" width="9" style="173" customWidth="1"/>
    <col min="8457" max="8457" width="24.140625" style="173" customWidth="1"/>
    <col min="8458" max="8458" width="38.5703125" style="173" customWidth="1"/>
    <col min="8459" max="8459" width="9" style="173" customWidth="1"/>
    <col min="8460" max="8460" width="37.5703125" style="173" customWidth="1"/>
    <col min="8461" max="8465" width="9" style="173"/>
    <col min="8466" max="8466" width="23.85546875" style="173" customWidth="1"/>
    <col min="8467" max="8639" width="9" style="173"/>
    <col min="8640" max="8640" width="5.42578125" style="173" customWidth="1"/>
    <col min="8641" max="8641" width="6" style="173" customWidth="1"/>
    <col min="8642" max="8642" width="21.7109375" style="173" customWidth="1"/>
    <col min="8643" max="8645" width="7" style="173" customWidth="1"/>
    <col min="8646" max="8646" width="6.5703125" style="173" customWidth="1"/>
    <col min="8647" max="8647" width="7.140625" style="173" customWidth="1"/>
    <col min="8648" max="8648" width="13.5703125" style="173" customWidth="1"/>
    <col min="8649" max="8649" width="12.42578125" style="173" customWidth="1"/>
    <col min="8650" max="8650" width="7.5703125" style="173" customWidth="1"/>
    <col min="8651" max="8651" width="5.85546875" style="173" customWidth="1"/>
    <col min="8652" max="8652" width="7.140625" style="173" customWidth="1"/>
    <col min="8653" max="8653" width="11" style="173" customWidth="1"/>
    <col min="8654" max="8654" width="26.7109375" style="173" customWidth="1"/>
    <col min="8655" max="8655" width="9" style="173" customWidth="1"/>
    <col min="8656" max="8656" width="31.5703125" style="173" customWidth="1"/>
    <col min="8657" max="8657" width="26.5703125" style="173" customWidth="1"/>
    <col min="8658" max="8658" width="18.5703125" style="173" customWidth="1"/>
    <col min="8659" max="8659" width="9" style="173" customWidth="1"/>
    <col min="8660" max="8660" width="13.7109375" style="173" customWidth="1"/>
    <col min="8661" max="8661" width="8.7109375" style="173" customWidth="1"/>
    <col min="8662" max="8662" width="8.42578125" style="173" customWidth="1"/>
    <col min="8663" max="8663" width="8.5703125" style="173" customWidth="1"/>
    <col min="8664" max="8664" width="9.42578125" style="173" customWidth="1"/>
    <col min="8665" max="8666" width="9" style="173" customWidth="1"/>
    <col min="8667" max="8667" width="18.28515625" style="173" customWidth="1"/>
    <col min="8668" max="8668" width="11.85546875" style="173" customWidth="1"/>
    <col min="8669" max="8669" width="9" style="173" customWidth="1"/>
    <col min="8670" max="8670" width="12.85546875" style="173" customWidth="1"/>
    <col min="8671" max="8671" width="11.42578125" style="173" customWidth="1"/>
    <col min="8672" max="8678" width="9" style="173" customWidth="1"/>
    <col min="8679" max="8679" width="13.5703125" style="173" customWidth="1"/>
    <col min="8680" max="8680" width="14.85546875" style="173" customWidth="1"/>
    <col min="8681" max="8684" width="9" style="173" customWidth="1"/>
    <col min="8685" max="8685" width="13.140625" style="173" customWidth="1"/>
    <col min="8686" max="8686" width="14.140625" style="173" customWidth="1"/>
    <col min="8687" max="8688" width="9" style="173" customWidth="1"/>
    <col min="8689" max="8690" width="10.140625" style="173" bestFit="1" customWidth="1"/>
    <col min="8691" max="8691" width="9" style="173" customWidth="1"/>
    <col min="8692" max="8692" width="13.7109375" style="173" bestFit="1" customWidth="1"/>
    <col min="8693" max="8694" width="9" style="173" customWidth="1"/>
    <col min="8695" max="8695" width="19.28515625" style="173" customWidth="1"/>
    <col min="8696" max="8696" width="48" style="173" bestFit="1" customWidth="1"/>
    <col min="8697" max="8700" width="9" style="173" customWidth="1"/>
    <col min="8701" max="8701" width="16.7109375" style="173" customWidth="1"/>
    <col min="8702" max="8702" width="9" style="173" customWidth="1"/>
    <col min="8703" max="8703" width="20.85546875" style="173" customWidth="1"/>
    <col min="8704" max="8704" width="19.85546875" style="173" customWidth="1"/>
    <col min="8705" max="8705" width="26" style="173" customWidth="1"/>
    <col min="8706" max="8706" width="31.42578125" style="173" customWidth="1"/>
    <col min="8707" max="8707" width="21.28515625" style="173" customWidth="1"/>
    <col min="8708" max="8708" width="29.7109375" style="173" customWidth="1"/>
    <col min="8709" max="8709" width="19.28515625" style="173" customWidth="1"/>
    <col min="8710" max="8712" width="9" style="173" customWidth="1"/>
    <col min="8713" max="8713" width="24.140625" style="173" customWidth="1"/>
    <col min="8714" max="8714" width="38.5703125" style="173" customWidth="1"/>
    <col min="8715" max="8715" width="9" style="173" customWidth="1"/>
    <col min="8716" max="8716" width="37.5703125" style="173" customWidth="1"/>
    <col min="8717" max="8721" width="9" style="173"/>
    <col min="8722" max="8722" width="23.85546875" style="173" customWidth="1"/>
    <col min="8723" max="8895" width="9" style="173"/>
    <col min="8896" max="8896" width="5.42578125" style="173" customWidth="1"/>
    <col min="8897" max="8897" width="6" style="173" customWidth="1"/>
    <col min="8898" max="8898" width="21.7109375" style="173" customWidth="1"/>
    <col min="8899" max="8901" width="7" style="173" customWidth="1"/>
    <col min="8902" max="8902" width="6.5703125" style="173" customWidth="1"/>
    <col min="8903" max="8903" width="7.140625" style="173" customWidth="1"/>
    <col min="8904" max="8904" width="13.5703125" style="173" customWidth="1"/>
    <col min="8905" max="8905" width="12.42578125" style="173" customWidth="1"/>
    <col min="8906" max="8906" width="7.5703125" style="173" customWidth="1"/>
    <col min="8907" max="8907" width="5.85546875" style="173" customWidth="1"/>
    <col min="8908" max="8908" width="7.140625" style="173" customWidth="1"/>
    <col min="8909" max="8909" width="11" style="173" customWidth="1"/>
    <col min="8910" max="8910" width="26.7109375" style="173" customWidth="1"/>
    <col min="8911" max="8911" width="9" style="173" customWidth="1"/>
    <col min="8912" max="8912" width="31.5703125" style="173" customWidth="1"/>
    <col min="8913" max="8913" width="26.5703125" style="173" customWidth="1"/>
    <col min="8914" max="8914" width="18.5703125" style="173" customWidth="1"/>
    <col min="8915" max="8915" width="9" style="173" customWidth="1"/>
    <col min="8916" max="8916" width="13.7109375" style="173" customWidth="1"/>
    <col min="8917" max="8917" width="8.7109375" style="173" customWidth="1"/>
    <col min="8918" max="8918" width="8.42578125" style="173" customWidth="1"/>
    <col min="8919" max="8919" width="8.5703125" style="173" customWidth="1"/>
    <col min="8920" max="8920" width="9.42578125" style="173" customWidth="1"/>
    <col min="8921" max="8922" width="9" style="173" customWidth="1"/>
    <col min="8923" max="8923" width="18.28515625" style="173" customWidth="1"/>
    <col min="8924" max="8924" width="11.85546875" style="173" customWidth="1"/>
    <col min="8925" max="8925" width="9" style="173" customWidth="1"/>
    <col min="8926" max="8926" width="12.85546875" style="173" customWidth="1"/>
    <col min="8927" max="8927" width="11.42578125" style="173" customWidth="1"/>
    <col min="8928" max="8934" width="9" style="173" customWidth="1"/>
    <col min="8935" max="8935" width="13.5703125" style="173" customWidth="1"/>
    <col min="8936" max="8936" width="14.85546875" style="173" customWidth="1"/>
    <col min="8937" max="8940" width="9" style="173" customWidth="1"/>
    <col min="8941" max="8941" width="13.140625" style="173" customWidth="1"/>
    <col min="8942" max="8942" width="14.140625" style="173" customWidth="1"/>
    <col min="8943" max="8944" width="9" style="173" customWidth="1"/>
    <col min="8945" max="8946" width="10.140625" style="173" bestFit="1" customWidth="1"/>
    <col min="8947" max="8947" width="9" style="173" customWidth="1"/>
    <col min="8948" max="8948" width="13.7109375" style="173" bestFit="1" customWidth="1"/>
    <col min="8949" max="8950" width="9" style="173" customWidth="1"/>
    <col min="8951" max="8951" width="19.28515625" style="173" customWidth="1"/>
    <col min="8952" max="8952" width="48" style="173" bestFit="1" customWidth="1"/>
    <col min="8953" max="8956" width="9" style="173" customWidth="1"/>
    <col min="8957" max="8957" width="16.7109375" style="173" customWidth="1"/>
    <col min="8958" max="8958" width="9" style="173" customWidth="1"/>
    <col min="8959" max="8959" width="20.85546875" style="173" customWidth="1"/>
    <col min="8960" max="8960" width="19.85546875" style="173" customWidth="1"/>
    <col min="8961" max="8961" width="26" style="173" customWidth="1"/>
    <col min="8962" max="8962" width="31.42578125" style="173" customWidth="1"/>
    <col min="8963" max="8963" width="21.28515625" style="173" customWidth="1"/>
    <col min="8964" max="8964" width="29.7109375" style="173" customWidth="1"/>
    <col min="8965" max="8965" width="19.28515625" style="173" customWidth="1"/>
    <col min="8966" max="8968" width="9" style="173" customWidth="1"/>
    <col min="8969" max="8969" width="24.140625" style="173" customWidth="1"/>
    <col min="8970" max="8970" width="38.5703125" style="173" customWidth="1"/>
    <col min="8971" max="8971" width="9" style="173" customWidth="1"/>
    <col min="8972" max="8972" width="37.5703125" style="173" customWidth="1"/>
    <col min="8973" max="8977" width="9" style="173"/>
    <col min="8978" max="8978" width="23.85546875" style="173" customWidth="1"/>
    <col min="8979" max="9151" width="9" style="173"/>
    <col min="9152" max="9152" width="5.42578125" style="173" customWidth="1"/>
    <col min="9153" max="9153" width="6" style="173" customWidth="1"/>
    <col min="9154" max="9154" width="21.7109375" style="173" customWidth="1"/>
    <col min="9155" max="9157" width="7" style="173" customWidth="1"/>
    <col min="9158" max="9158" width="6.5703125" style="173" customWidth="1"/>
    <col min="9159" max="9159" width="7.140625" style="173" customWidth="1"/>
    <col min="9160" max="9160" width="13.5703125" style="173" customWidth="1"/>
    <col min="9161" max="9161" width="12.42578125" style="173" customWidth="1"/>
    <col min="9162" max="9162" width="7.5703125" style="173" customWidth="1"/>
    <col min="9163" max="9163" width="5.85546875" style="173" customWidth="1"/>
    <col min="9164" max="9164" width="7.140625" style="173" customWidth="1"/>
    <col min="9165" max="9165" width="11" style="173" customWidth="1"/>
    <col min="9166" max="9166" width="26.7109375" style="173" customWidth="1"/>
    <col min="9167" max="9167" width="9" style="173" customWidth="1"/>
    <col min="9168" max="9168" width="31.5703125" style="173" customWidth="1"/>
    <col min="9169" max="9169" width="26.5703125" style="173" customWidth="1"/>
    <col min="9170" max="9170" width="18.5703125" style="173" customWidth="1"/>
    <col min="9171" max="9171" width="9" style="173" customWidth="1"/>
    <col min="9172" max="9172" width="13.7109375" style="173" customWidth="1"/>
    <col min="9173" max="9173" width="8.7109375" style="173" customWidth="1"/>
    <col min="9174" max="9174" width="8.42578125" style="173" customWidth="1"/>
    <col min="9175" max="9175" width="8.5703125" style="173" customWidth="1"/>
    <col min="9176" max="9176" width="9.42578125" style="173" customWidth="1"/>
    <col min="9177" max="9178" width="9" style="173" customWidth="1"/>
    <col min="9179" max="9179" width="18.28515625" style="173" customWidth="1"/>
    <col min="9180" max="9180" width="11.85546875" style="173" customWidth="1"/>
    <col min="9181" max="9181" width="9" style="173" customWidth="1"/>
    <col min="9182" max="9182" width="12.85546875" style="173" customWidth="1"/>
    <col min="9183" max="9183" width="11.42578125" style="173" customWidth="1"/>
    <col min="9184" max="9190" width="9" style="173" customWidth="1"/>
    <col min="9191" max="9191" width="13.5703125" style="173" customWidth="1"/>
    <col min="9192" max="9192" width="14.85546875" style="173" customWidth="1"/>
    <col min="9193" max="9196" width="9" style="173" customWidth="1"/>
    <col min="9197" max="9197" width="13.140625" style="173" customWidth="1"/>
    <col min="9198" max="9198" width="14.140625" style="173" customWidth="1"/>
    <col min="9199" max="9200" width="9" style="173" customWidth="1"/>
    <col min="9201" max="9202" width="10.140625" style="173" bestFit="1" customWidth="1"/>
    <col min="9203" max="9203" width="9" style="173" customWidth="1"/>
    <col min="9204" max="9204" width="13.7109375" style="173" bestFit="1" customWidth="1"/>
    <col min="9205" max="9206" width="9" style="173" customWidth="1"/>
    <col min="9207" max="9207" width="19.28515625" style="173" customWidth="1"/>
    <col min="9208" max="9208" width="48" style="173" bestFit="1" customWidth="1"/>
    <col min="9209" max="9212" width="9" style="173" customWidth="1"/>
    <col min="9213" max="9213" width="16.7109375" style="173" customWidth="1"/>
    <col min="9214" max="9214" width="9" style="173" customWidth="1"/>
    <col min="9215" max="9215" width="20.85546875" style="173" customWidth="1"/>
    <col min="9216" max="9216" width="19.85546875" style="173" customWidth="1"/>
    <col min="9217" max="9217" width="26" style="173" customWidth="1"/>
    <col min="9218" max="9218" width="31.42578125" style="173" customWidth="1"/>
    <col min="9219" max="9219" width="21.28515625" style="173" customWidth="1"/>
    <col min="9220" max="9220" width="29.7109375" style="173" customWidth="1"/>
    <col min="9221" max="9221" width="19.28515625" style="173" customWidth="1"/>
    <col min="9222" max="9224" width="9" style="173" customWidth="1"/>
    <col min="9225" max="9225" width="24.140625" style="173" customWidth="1"/>
    <col min="9226" max="9226" width="38.5703125" style="173" customWidth="1"/>
    <col min="9227" max="9227" width="9" style="173" customWidth="1"/>
    <col min="9228" max="9228" width="37.5703125" style="173" customWidth="1"/>
    <col min="9229" max="9233" width="9" style="173"/>
    <col min="9234" max="9234" width="23.85546875" style="173" customWidth="1"/>
    <col min="9235" max="9407" width="9" style="173"/>
    <col min="9408" max="9408" width="5.42578125" style="173" customWidth="1"/>
    <col min="9409" max="9409" width="6" style="173" customWidth="1"/>
    <col min="9410" max="9410" width="21.7109375" style="173" customWidth="1"/>
    <col min="9411" max="9413" width="7" style="173" customWidth="1"/>
    <col min="9414" max="9414" width="6.5703125" style="173" customWidth="1"/>
    <col min="9415" max="9415" width="7.140625" style="173" customWidth="1"/>
    <col min="9416" max="9416" width="13.5703125" style="173" customWidth="1"/>
    <col min="9417" max="9417" width="12.42578125" style="173" customWidth="1"/>
    <col min="9418" max="9418" width="7.5703125" style="173" customWidth="1"/>
    <col min="9419" max="9419" width="5.85546875" style="173" customWidth="1"/>
    <col min="9420" max="9420" width="7.140625" style="173" customWidth="1"/>
    <col min="9421" max="9421" width="11" style="173" customWidth="1"/>
    <col min="9422" max="9422" width="26.7109375" style="173" customWidth="1"/>
    <col min="9423" max="9423" width="9" style="173" customWidth="1"/>
    <col min="9424" max="9424" width="31.5703125" style="173" customWidth="1"/>
    <col min="9425" max="9425" width="26.5703125" style="173" customWidth="1"/>
    <col min="9426" max="9426" width="18.5703125" style="173" customWidth="1"/>
    <col min="9427" max="9427" width="9" style="173" customWidth="1"/>
    <col min="9428" max="9428" width="13.7109375" style="173" customWidth="1"/>
    <col min="9429" max="9429" width="8.7109375" style="173" customWidth="1"/>
    <col min="9430" max="9430" width="8.42578125" style="173" customWidth="1"/>
    <col min="9431" max="9431" width="8.5703125" style="173" customWidth="1"/>
    <col min="9432" max="9432" width="9.42578125" style="173" customWidth="1"/>
    <col min="9433" max="9434" width="9" style="173" customWidth="1"/>
    <col min="9435" max="9435" width="18.28515625" style="173" customWidth="1"/>
    <col min="9436" max="9436" width="11.85546875" style="173" customWidth="1"/>
    <col min="9437" max="9437" width="9" style="173" customWidth="1"/>
    <col min="9438" max="9438" width="12.85546875" style="173" customWidth="1"/>
    <col min="9439" max="9439" width="11.42578125" style="173" customWidth="1"/>
    <col min="9440" max="9446" width="9" style="173" customWidth="1"/>
    <col min="9447" max="9447" width="13.5703125" style="173" customWidth="1"/>
    <col min="9448" max="9448" width="14.85546875" style="173" customWidth="1"/>
    <col min="9449" max="9452" width="9" style="173" customWidth="1"/>
    <col min="9453" max="9453" width="13.140625" style="173" customWidth="1"/>
    <col min="9454" max="9454" width="14.140625" style="173" customWidth="1"/>
    <col min="9455" max="9456" width="9" style="173" customWidth="1"/>
    <col min="9457" max="9458" width="10.140625" style="173" bestFit="1" customWidth="1"/>
    <col min="9459" max="9459" width="9" style="173" customWidth="1"/>
    <col min="9460" max="9460" width="13.7109375" style="173" bestFit="1" customWidth="1"/>
    <col min="9461" max="9462" width="9" style="173" customWidth="1"/>
    <col min="9463" max="9463" width="19.28515625" style="173" customWidth="1"/>
    <col min="9464" max="9464" width="48" style="173" bestFit="1" customWidth="1"/>
    <col min="9465" max="9468" width="9" style="173" customWidth="1"/>
    <col min="9469" max="9469" width="16.7109375" style="173" customWidth="1"/>
    <col min="9470" max="9470" width="9" style="173" customWidth="1"/>
    <col min="9471" max="9471" width="20.85546875" style="173" customWidth="1"/>
    <col min="9472" max="9472" width="19.85546875" style="173" customWidth="1"/>
    <col min="9473" max="9473" width="26" style="173" customWidth="1"/>
    <col min="9474" max="9474" width="31.42578125" style="173" customWidth="1"/>
    <col min="9475" max="9475" width="21.28515625" style="173" customWidth="1"/>
    <col min="9476" max="9476" width="29.7109375" style="173" customWidth="1"/>
    <col min="9477" max="9477" width="19.28515625" style="173" customWidth="1"/>
    <col min="9478" max="9480" width="9" style="173" customWidth="1"/>
    <col min="9481" max="9481" width="24.140625" style="173" customWidth="1"/>
    <col min="9482" max="9482" width="38.5703125" style="173" customWidth="1"/>
    <col min="9483" max="9483" width="9" style="173" customWidth="1"/>
    <col min="9484" max="9484" width="37.5703125" style="173" customWidth="1"/>
    <col min="9485" max="9489" width="9" style="173"/>
    <col min="9490" max="9490" width="23.85546875" style="173" customWidth="1"/>
    <col min="9491" max="9663" width="9" style="173"/>
    <col min="9664" max="9664" width="5.42578125" style="173" customWidth="1"/>
    <col min="9665" max="9665" width="6" style="173" customWidth="1"/>
    <col min="9666" max="9666" width="21.7109375" style="173" customWidth="1"/>
    <col min="9667" max="9669" width="7" style="173" customWidth="1"/>
    <col min="9670" max="9670" width="6.5703125" style="173" customWidth="1"/>
    <col min="9671" max="9671" width="7.140625" style="173" customWidth="1"/>
    <col min="9672" max="9672" width="13.5703125" style="173" customWidth="1"/>
    <col min="9673" max="9673" width="12.42578125" style="173" customWidth="1"/>
    <col min="9674" max="9674" width="7.5703125" style="173" customWidth="1"/>
    <col min="9675" max="9675" width="5.85546875" style="173" customWidth="1"/>
    <col min="9676" max="9676" width="7.140625" style="173" customWidth="1"/>
    <col min="9677" max="9677" width="11" style="173" customWidth="1"/>
    <col min="9678" max="9678" width="26.7109375" style="173" customWidth="1"/>
    <col min="9679" max="9679" width="9" style="173" customWidth="1"/>
    <col min="9680" max="9680" width="31.5703125" style="173" customWidth="1"/>
    <col min="9681" max="9681" width="26.5703125" style="173" customWidth="1"/>
    <col min="9682" max="9682" width="18.5703125" style="173" customWidth="1"/>
    <col min="9683" max="9683" width="9" style="173" customWidth="1"/>
    <col min="9684" max="9684" width="13.7109375" style="173" customWidth="1"/>
    <col min="9685" max="9685" width="8.7109375" style="173" customWidth="1"/>
    <col min="9686" max="9686" width="8.42578125" style="173" customWidth="1"/>
    <col min="9687" max="9687" width="8.5703125" style="173" customWidth="1"/>
    <col min="9688" max="9688" width="9.42578125" style="173" customWidth="1"/>
    <col min="9689" max="9690" width="9" style="173" customWidth="1"/>
    <col min="9691" max="9691" width="18.28515625" style="173" customWidth="1"/>
    <col min="9692" max="9692" width="11.85546875" style="173" customWidth="1"/>
    <col min="9693" max="9693" width="9" style="173" customWidth="1"/>
    <col min="9694" max="9694" width="12.85546875" style="173" customWidth="1"/>
    <col min="9695" max="9695" width="11.42578125" style="173" customWidth="1"/>
    <col min="9696" max="9702" width="9" style="173" customWidth="1"/>
    <col min="9703" max="9703" width="13.5703125" style="173" customWidth="1"/>
    <col min="9704" max="9704" width="14.85546875" style="173" customWidth="1"/>
    <col min="9705" max="9708" width="9" style="173" customWidth="1"/>
    <col min="9709" max="9709" width="13.140625" style="173" customWidth="1"/>
    <col min="9710" max="9710" width="14.140625" style="173" customWidth="1"/>
    <col min="9711" max="9712" width="9" style="173" customWidth="1"/>
    <col min="9713" max="9714" width="10.140625" style="173" bestFit="1" customWidth="1"/>
    <col min="9715" max="9715" width="9" style="173" customWidth="1"/>
    <col min="9716" max="9716" width="13.7109375" style="173" bestFit="1" customWidth="1"/>
    <col min="9717" max="9718" width="9" style="173" customWidth="1"/>
    <col min="9719" max="9719" width="19.28515625" style="173" customWidth="1"/>
    <col min="9720" max="9720" width="48" style="173" bestFit="1" customWidth="1"/>
    <col min="9721" max="9724" width="9" style="173" customWidth="1"/>
    <col min="9725" max="9725" width="16.7109375" style="173" customWidth="1"/>
    <col min="9726" max="9726" width="9" style="173" customWidth="1"/>
    <col min="9727" max="9727" width="20.85546875" style="173" customWidth="1"/>
    <col min="9728" max="9728" width="19.85546875" style="173" customWidth="1"/>
    <col min="9729" max="9729" width="26" style="173" customWidth="1"/>
    <col min="9730" max="9730" width="31.42578125" style="173" customWidth="1"/>
    <col min="9731" max="9731" width="21.28515625" style="173" customWidth="1"/>
    <col min="9732" max="9732" width="29.7109375" style="173" customWidth="1"/>
    <col min="9733" max="9733" width="19.28515625" style="173" customWidth="1"/>
    <col min="9734" max="9736" width="9" style="173" customWidth="1"/>
    <col min="9737" max="9737" width="24.140625" style="173" customWidth="1"/>
    <col min="9738" max="9738" width="38.5703125" style="173" customWidth="1"/>
    <col min="9739" max="9739" width="9" style="173" customWidth="1"/>
    <col min="9740" max="9740" width="37.5703125" style="173" customWidth="1"/>
    <col min="9741" max="9745" width="9" style="173"/>
    <col min="9746" max="9746" width="23.85546875" style="173" customWidth="1"/>
    <col min="9747" max="9919" width="9" style="173"/>
    <col min="9920" max="9920" width="5.42578125" style="173" customWidth="1"/>
    <col min="9921" max="9921" width="6" style="173" customWidth="1"/>
    <col min="9922" max="9922" width="21.7109375" style="173" customWidth="1"/>
    <col min="9923" max="9925" width="7" style="173" customWidth="1"/>
    <col min="9926" max="9926" width="6.5703125" style="173" customWidth="1"/>
    <col min="9927" max="9927" width="7.140625" style="173" customWidth="1"/>
    <col min="9928" max="9928" width="13.5703125" style="173" customWidth="1"/>
    <col min="9929" max="9929" width="12.42578125" style="173" customWidth="1"/>
    <col min="9930" max="9930" width="7.5703125" style="173" customWidth="1"/>
    <col min="9931" max="9931" width="5.85546875" style="173" customWidth="1"/>
    <col min="9932" max="9932" width="7.140625" style="173" customWidth="1"/>
    <col min="9933" max="9933" width="11" style="173" customWidth="1"/>
    <col min="9934" max="9934" width="26.7109375" style="173" customWidth="1"/>
    <col min="9935" max="9935" width="9" style="173" customWidth="1"/>
    <col min="9936" max="9936" width="31.5703125" style="173" customWidth="1"/>
    <col min="9937" max="9937" width="26.5703125" style="173" customWidth="1"/>
    <col min="9938" max="9938" width="18.5703125" style="173" customWidth="1"/>
    <col min="9939" max="9939" width="9" style="173" customWidth="1"/>
    <col min="9940" max="9940" width="13.7109375" style="173" customWidth="1"/>
    <col min="9941" max="9941" width="8.7109375" style="173" customWidth="1"/>
    <col min="9942" max="9942" width="8.42578125" style="173" customWidth="1"/>
    <col min="9943" max="9943" width="8.5703125" style="173" customWidth="1"/>
    <col min="9944" max="9944" width="9.42578125" style="173" customWidth="1"/>
    <col min="9945" max="9946" width="9" style="173" customWidth="1"/>
    <col min="9947" max="9947" width="18.28515625" style="173" customWidth="1"/>
    <col min="9948" max="9948" width="11.85546875" style="173" customWidth="1"/>
    <col min="9949" max="9949" width="9" style="173" customWidth="1"/>
    <col min="9950" max="9950" width="12.85546875" style="173" customWidth="1"/>
    <col min="9951" max="9951" width="11.42578125" style="173" customWidth="1"/>
    <col min="9952" max="9958" width="9" style="173" customWidth="1"/>
    <col min="9959" max="9959" width="13.5703125" style="173" customWidth="1"/>
    <col min="9960" max="9960" width="14.85546875" style="173" customWidth="1"/>
    <col min="9961" max="9964" width="9" style="173" customWidth="1"/>
    <col min="9965" max="9965" width="13.140625" style="173" customWidth="1"/>
    <col min="9966" max="9966" width="14.140625" style="173" customWidth="1"/>
    <col min="9967" max="9968" width="9" style="173" customWidth="1"/>
    <col min="9969" max="9970" width="10.140625" style="173" bestFit="1" customWidth="1"/>
    <col min="9971" max="9971" width="9" style="173" customWidth="1"/>
    <col min="9972" max="9972" width="13.7109375" style="173" bestFit="1" customWidth="1"/>
    <col min="9973" max="9974" width="9" style="173" customWidth="1"/>
    <col min="9975" max="9975" width="19.28515625" style="173" customWidth="1"/>
    <col min="9976" max="9976" width="48" style="173" bestFit="1" customWidth="1"/>
    <col min="9977" max="9980" width="9" style="173" customWidth="1"/>
    <col min="9981" max="9981" width="16.7109375" style="173" customWidth="1"/>
    <col min="9982" max="9982" width="9" style="173" customWidth="1"/>
    <col min="9983" max="9983" width="20.85546875" style="173" customWidth="1"/>
    <col min="9984" max="9984" width="19.85546875" style="173" customWidth="1"/>
    <col min="9985" max="9985" width="26" style="173" customWidth="1"/>
    <col min="9986" max="9986" width="31.42578125" style="173" customWidth="1"/>
    <col min="9987" max="9987" width="21.28515625" style="173" customWidth="1"/>
    <col min="9988" max="9988" width="29.7109375" style="173" customWidth="1"/>
    <col min="9989" max="9989" width="19.28515625" style="173" customWidth="1"/>
    <col min="9990" max="9992" width="9" style="173" customWidth="1"/>
    <col min="9993" max="9993" width="24.140625" style="173" customWidth="1"/>
    <col min="9994" max="9994" width="38.5703125" style="173" customWidth="1"/>
    <col min="9995" max="9995" width="9" style="173" customWidth="1"/>
    <col min="9996" max="9996" width="37.5703125" style="173" customWidth="1"/>
    <col min="9997" max="10001" width="9" style="173"/>
    <col min="10002" max="10002" width="23.85546875" style="173" customWidth="1"/>
    <col min="10003" max="10175" width="9" style="173"/>
    <col min="10176" max="10176" width="5.42578125" style="173" customWidth="1"/>
    <col min="10177" max="10177" width="6" style="173" customWidth="1"/>
    <col min="10178" max="10178" width="21.7109375" style="173" customWidth="1"/>
    <col min="10179" max="10181" width="7" style="173" customWidth="1"/>
    <col min="10182" max="10182" width="6.5703125" style="173" customWidth="1"/>
    <col min="10183" max="10183" width="7.140625" style="173" customWidth="1"/>
    <col min="10184" max="10184" width="13.5703125" style="173" customWidth="1"/>
    <col min="10185" max="10185" width="12.42578125" style="173" customWidth="1"/>
    <col min="10186" max="10186" width="7.5703125" style="173" customWidth="1"/>
    <col min="10187" max="10187" width="5.85546875" style="173" customWidth="1"/>
    <col min="10188" max="10188" width="7.140625" style="173" customWidth="1"/>
    <col min="10189" max="10189" width="11" style="173" customWidth="1"/>
    <col min="10190" max="10190" width="26.7109375" style="173" customWidth="1"/>
    <col min="10191" max="10191" width="9" style="173" customWidth="1"/>
    <col min="10192" max="10192" width="31.5703125" style="173" customWidth="1"/>
    <col min="10193" max="10193" width="26.5703125" style="173" customWidth="1"/>
    <col min="10194" max="10194" width="18.5703125" style="173" customWidth="1"/>
    <col min="10195" max="10195" width="9" style="173" customWidth="1"/>
    <col min="10196" max="10196" width="13.7109375" style="173" customWidth="1"/>
    <col min="10197" max="10197" width="8.7109375" style="173" customWidth="1"/>
    <col min="10198" max="10198" width="8.42578125" style="173" customWidth="1"/>
    <col min="10199" max="10199" width="8.5703125" style="173" customWidth="1"/>
    <col min="10200" max="10200" width="9.42578125" style="173" customWidth="1"/>
    <col min="10201" max="10202" width="9" style="173" customWidth="1"/>
    <col min="10203" max="10203" width="18.28515625" style="173" customWidth="1"/>
    <col min="10204" max="10204" width="11.85546875" style="173" customWidth="1"/>
    <col min="10205" max="10205" width="9" style="173" customWidth="1"/>
    <col min="10206" max="10206" width="12.85546875" style="173" customWidth="1"/>
    <col min="10207" max="10207" width="11.42578125" style="173" customWidth="1"/>
    <col min="10208" max="10214" width="9" style="173" customWidth="1"/>
    <col min="10215" max="10215" width="13.5703125" style="173" customWidth="1"/>
    <col min="10216" max="10216" width="14.85546875" style="173" customWidth="1"/>
    <col min="10217" max="10220" width="9" style="173" customWidth="1"/>
    <col min="10221" max="10221" width="13.140625" style="173" customWidth="1"/>
    <col min="10222" max="10222" width="14.140625" style="173" customWidth="1"/>
    <col min="10223" max="10224" width="9" style="173" customWidth="1"/>
    <col min="10225" max="10226" width="10.140625" style="173" bestFit="1" customWidth="1"/>
    <col min="10227" max="10227" width="9" style="173" customWidth="1"/>
    <col min="10228" max="10228" width="13.7109375" style="173" bestFit="1" customWidth="1"/>
    <col min="10229" max="10230" width="9" style="173" customWidth="1"/>
    <col min="10231" max="10231" width="19.28515625" style="173" customWidth="1"/>
    <col min="10232" max="10232" width="48" style="173" bestFit="1" customWidth="1"/>
    <col min="10233" max="10236" width="9" style="173" customWidth="1"/>
    <col min="10237" max="10237" width="16.7109375" style="173" customWidth="1"/>
    <col min="10238" max="10238" width="9" style="173" customWidth="1"/>
    <col min="10239" max="10239" width="20.85546875" style="173" customWidth="1"/>
    <col min="10240" max="10240" width="19.85546875" style="173" customWidth="1"/>
    <col min="10241" max="10241" width="26" style="173" customWidth="1"/>
    <col min="10242" max="10242" width="31.42578125" style="173" customWidth="1"/>
    <col min="10243" max="10243" width="21.28515625" style="173" customWidth="1"/>
    <col min="10244" max="10244" width="29.7109375" style="173" customWidth="1"/>
    <col min="10245" max="10245" width="19.28515625" style="173" customWidth="1"/>
    <col min="10246" max="10248" width="9" style="173" customWidth="1"/>
    <col min="10249" max="10249" width="24.140625" style="173" customWidth="1"/>
    <col min="10250" max="10250" width="38.5703125" style="173" customWidth="1"/>
    <col min="10251" max="10251" width="9" style="173" customWidth="1"/>
    <col min="10252" max="10252" width="37.5703125" style="173" customWidth="1"/>
    <col min="10253" max="10257" width="9" style="173"/>
    <col min="10258" max="10258" width="23.85546875" style="173" customWidth="1"/>
    <col min="10259" max="10431" width="9" style="173"/>
    <col min="10432" max="10432" width="5.42578125" style="173" customWidth="1"/>
    <col min="10433" max="10433" width="6" style="173" customWidth="1"/>
    <col min="10434" max="10434" width="21.7109375" style="173" customWidth="1"/>
    <col min="10435" max="10437" width="7" style="173" customWidth="1"/>
    <col min="10438" max="10438" width="6.5703125" style="173" customWidth="1"/>
    <col min="10439" max="10439" width="7.140625" style="173" customWidth="1"/>
    <col min="10440" max="10440" width="13.5703125" style="173" customWidth="1"/>
    <col min="10441" max="10441" width="12.42578125" style="173" customWidth="1"/>
    <col min="10442" max="10442" width="7.5703125" style="173" customWidth="1"/>
    <col min="10443" max="10443" width="5.85546875" style="173" customWidth="1"/>
    <col min="10444" max="10444" width="7.140625" style="173" customWidth="1"/>
    <col min="10445" max="10445" width="11" style="173" customWidth="1"/>
    <col min="10446" max="10446" width="26.7109375" style="173" customWidth="1"/>
    <col min="10447" max="10447" width="9" style="173" customWidth="1"/>
    <col min="10448" max="10448" width="31.5703125" style="173" customWidth="1"/>
    <col min="10449" max="10449" width="26.5703125" style="173" customWidth="1"/>
    <col min="10450" max="10450" width="18.5703125" style="173" customWidth="1"/>
    <col min="10451" max="10451" width="9" style="173" customWidth="1"/>
    <col min="10452" max="10452" width="13.7109375" style="173" customWidth="1"/>
    <col min="10453" max="10453" width="8.7109375" style="173" customWidth="1"/>
    <col min="10454" max="10454" width="8.42578125" style="173" customWidth="1"/>
    <col min="10455" max="10455" width="8.5703125" style="173" customWidth="1"/>
    <col min="10456" max="10456" width="9.42578125" style="173" customWidth="1"/>
    <col min="10457" max="10458" width="9" style="173" customWidth="1"/>
    <col min="10459" max="10459" width="18.28515625" style="173" customWidth="1"/>
    <col min="10460" max="10460" width="11.85546875" style="173" customWidth="1"/>
    <col min="10461" max="10461" width="9" style="173" customWidth="1"/>
    <col min="10462" max="10462" width="12.85546875" style="173" customWidth="1"/>
    <col min="10463" max="10463" width="11.42578125" style="173" customWidth="1"/>
    <col min="10464" max="10470" width="9" style="173" customWidth="1"/>
    <col min="10471" max="10471" width="13.5703125" style="173" customWidth="1"/>
    <col min="10472" max="10472" width="14.85546875" style="173" customWidth="1"/>
    <col min="10473" max="10476" width="9" style="173" customWidth="1"/>
    <col min="10477" max="10477" width="13.140625" style="173" customWidth="1"/>
    <col min="10478" max="10478" width="14.140625" style="173" customWidth="1"/>
    <col min="10479" max="10480" width="9" style="173" customWidth="1"/>
    <col min="10481" max="10482" width="10.140625" style="173" bestFit="1" customWidth="1"/>
    <col min="10483" max="10483" width="9" style="173" customWidth="1"/>
    <col min="10484" max="10484" width="13.7109375" style="173" bestFit="1" customWidth="1"/>
    <col min="10485" max="10486" width="9" style="173" customWidth="1"/>
    <col min="10487" max="10487" width="19.28515625" style="173" customWidth="1"/>
    <col min="10488" max="10488" width="48" style="173" bestFit="1" customWidth="1"/>
    <col min="10489" max="10492" width="9" style="173" customWidth="1"/>
    <col min="10493" max="10493" width="16.7109375" style="173" customWidth="1"/>
    <col min="10494" max="10494" width="9" style="173" customWidth="1"/>
    <col min="10495" max="10495" width="20.85546875" style="173" customWidth="1"/>
    <col min="10496" max="10496" width="19.85546875" style="173" customWidth="1"/>
    <col min="10497" max="10497" width="26" style="173" customWidth="1"/>
    <col min="10498" max="10498" width="31.42578125" style="173" customWidth="1"/>
    <col min="10499" max="10499" width="21.28515625" style="173" customWidth="1"/>
    <col min="10500" max="10500" width="29.7109375" style="173" customWidth="1"/>
    <col min="10501" max="10501" width="19.28515625" style="173" customWidth="1"/>
    <col min="10502" max="10504" width="9" style="173" customWidth="1"/>
    <col min="10505" max="10505" width="24.140625" style="173" customWidth="1"/>
    <col min="10506" max="10506" width="38.5703125" style="173" customWidth="1"/>
    <col min="10507" max="10507" width="9" style="173" customWidth="1"/>
    <col min="10508" max="10508" width="37.5703125" style="173" customWidth="1"/>
    <col min="10509" max="10513" width="9" style="173"/>
    <col min="10514" max="10514" width="23.85546875" style="173" customWidth="1"/>
    <col min="10515" max="10687" width="9" style="173"/>
    <col min="10688" max="10688" width="5.42578125" style="173" customWidth="1"/>
    <col min="10689" max="10689" width="6" style="173" customWidth="1"/>
    <col min="10690" max="10690" width="21.7109375" style="173" customWidth="1"/>
    <col min="10691" max="10693" width="7" style="173" customWidth="1"/>
    <col min="10694" max="10694" width="6.5703125" style="173" customWidth="1"/>
    <col min="10695" max="10695" width="7.140625" style="173" customWidth="1"/>
    <col min="10696" max="10696" width="13.5703125" style="173" customWidth="1"/>
    <col min="10697" max="10697" width="12.42578125" style="173" customWidth="1"/>
    <col min="10698" max="10698" width="7.5703125" style="173" customWidth="1"/>
    <col min="10699" max="10699" width="5.85546875" style="173" customWidth="1"/>
    <col min="10700" max="10700" width="7.140625" style="173" customWidth="1"/>
    <col min="10701" max="10701" width="11" style="173" customWidth="1"/>
    <col min="10702" max="10702" width="26.7109375" style="173" customWidth="1"/>
    <col min="10703" max="10703" width="9" style="173" customWidth="1"/>
    <col min="10704" max="10704" width="31.5703125" style="173" customWidth="1"/>
    <col min="10705" max="10705" width="26.5703125" style="173" customWidth="1"/>
    <col min="10706" max="10706" width="18.5703125" style="173" customWidth="1"/>
    <col min="10707" max="10707" width="9" style="173" customWidth="1"/>
    <col min="10708" max="10708" width="13.7109375" style="173" customWidth="1"/>
    <col min="10709" max="10709" width="8.7109375" style="173" customWidth="1"/>
    <col min="10710" max="10710" width="8.42578125" style="173" customWidth="1"/>
    <col min="10711" max="10711" width="8.5703125" style="173" customWidth="1"/>
    <col min="10712" max="10712" width="9.42578125" style="173" customWidth="1"/>
    <col min="10713" max="10714" width="9" style="173" customWidth="1"/>
    <col min="10715" max="10715" width="18.28515625" style="173" customWidth="1"/>
    <col min="10716" max="10716" width="11.85546875" style="173" customWidth="1"/>
    <col min="10717" max="10717" width="9" style="173" customWidth="1"/>
    <col min="10718" max="10718" width="12.85546875" style="173" customWidth="1"/>
    <col min="10719" max="10719" width="11.42578125" style="173" customWidth="1"/>
    <col min="10720" max="10726" width="9" style="173" customWidth="1"/>
    <col min="10727" max="10727" width="13.5703125" style="173" customWidth="1"/>
    <col min="10728" max="10728" width="14.85546875" style="173" customWidth="1"/>
    <col min="10729" max="10732" width="9" style="173" customWidth="1"/>
    <col min="10733" max="10733" width="13.140625" style="173" customWidth="1"/>
    <col min="10734" max="10734" width="14.140625" style="173" customWidth="1"/>
    <col min="10735" max="10736" width="9" style="173" customWidth="1"/>
    <col min="10737" max="10738" width="10.140625" style="173" bestFit="1" customWidth="1"/>
    <col min="10739" max="10739" width="9" style="173" customWidth="1"/>
    <col min="10740" max="10740" width="13.7109375" style="173" bestFit="1" customWidth="1"/>
    <col min="10741" max="10742" width="9" style="173" customWidth="1"/>
    <col min="10743" max="10743" width="19.28515625" style="173" customWidth="1"/>
    <col min="10744" max="10744" width="48" style="173" bestFit="1" customWidth="1"/>
    <col min="10745" max="10748" width="9" style="173" customWidth="1"/>
    <col min="10749" max="10749" width="16.7109375" style="173" customWidth="1"/>
    <col min="10750" max="10750" width="9" style="173" customWidth="1"/>
    <col min="10751" max="10751" width="20.85546875" style="173" customWidth="1"/>
    <col min="10752" max="10752" width="19.85546875" style="173" customWidth="1"/>
    <col min="10753" max="10753" width="26" style="173" customWidth="1"/>
    <col min="10754" max="10754" width="31.42578125" style="173" customWidth="1"/>
    <col min="10755" max="10755" width="21.28515625" style="173" customWidth="1"/>
    <col min="10756" max="10756" width="29.7109375" style="173" customWidth="1"/>
    <col min="10757" max="10757" width="19.28515625" style="173" customWidth="1"/>
    <col min="10758" max="10760" width="9" style="173" customWidth="1"/>
    <col min="10761" max="10761" width="24.140625" style="173" customWidth="1"/>
    <col min="10762" max="10762" width="38.5703125" style="173" customWidth="1"/>
    <col min="10763" max="10763" width="9" style="173" customWidth="1"/>
    <col min="10764" max="10764" width="37.5703125" style="173" customWidth="1"/>
    <col min="10765" max="10769" width="9" style="173"/>
    <col min="10770" max="10770" width="23.85546875" style="173" customWidth="1"/>
    <col min="10771" max="10943" width="9" style="173"/>
    <col min="10944" max="10944" width="5.42578125" style="173" customWidth="1"/>
    <col min="10945" max="10945" width="6" style="173" customWidth="1"/>
    <col min="10946" max="10946" width="21.7109375" style="173" customWidth="1"/>
    <col min="10947" max="10949" width="7" style="173" customWidth="1"/>
    <col min="10950" max="10950" width="6.5703125" style="173" customWidth="1"/>
    <col min="10951" max="10951" width="7.140625" style="173" customWidth="1"/>
    <col min="10952" max="10952" width="13.5703125" style="173" customWidth="1"/>
    <col min="10953" max="10953" width="12.42578125" style="173" customWidth="1"/>
    <col min="10954" max="10954" width="7.5703125" style="173" customWidth="1"/>
    <col min="10955" max="10955" width="5.85546875" style="173" customWidth="1"/>
    <col min="10956" max="10956" width="7.140625" style="173" customWidth="1"/>
    <col min="10957" max="10957" width="11" style="173" customWidth="1"/>
    <col min="10958" max="10958" width="26.7109375" style="173" customWidth="1"/>
    <col min="10959" max="10959" width="9" style="173" customWidth="1"/>
    <col min="10960" max="10960" width="31.5703125" style="173" customWidth="1"/>
    <col min="10961" max="10961" width="26.5703125" style="173" customWidth="1"/>
    <col min="10962" max="10962" width="18.5703125" style="173" customWidth="1"/>
    <col min="10963" max="10963" width="9" style="173" customWidth="1"/>
    <col min="10964" max="10964" width="13.7109375" style="173" customWidth="1"/>
    <col min="10965" max="10965" width="8.7109375" style="173" customWidth="1"/>
    <col min="10966" max="10966" width="8.42578125" style="173" customWidth="1"/>
    <col min="10967" max="10967" width="8.5703125" style="173" customWidth="1"/>
    <col min="10968" max="10968" width="9.42578125" style="173" customWidth="1"/>
    <col min="10969" max="10970" width="9" style="173" customWidth="1"/>
    <col min="10971" max="10971" width="18.28515625" style="173" customWidth="1"/>
    <col min="10972" max="10972" width="11.85546875" style="173" customWidth="1"/>
    <col min="10973" max="10973" width="9" style="173" customWidth="1"/>
    <col min="10974" max="10974" width="12.85546875" style="173" customWidth="1"/>
    <col min="10975" max="10975" width="11.42578125" style="173" customWidth="1"/>
    <col min="10976" max="10982" width="9" style="173" customWidth="1"/>
    <col min="10983" max="10983" width="13.5703125" style="173" customWidth="1"/>
    <col min="10984" max="10984" width="14.85546875" style="173" customWidth="1"/>
    <col min="10985" max="10988" width="9" style="173" customWidth="1"/>
    <col min="10989" max="10989" width="13.140625" style="173" customWidth="1"/>
    <col min="10990" max="10990" width="14.140625" style="173" customWidth="1"/>
    <col min="10991" max="10992" width="9" style="173" customWidth="1"/>
    <col min="10993" max="10994" width="10.140625" style="173" bestFit="1" customWidth="1"/>
    <col min="10995" max="10995" width="9" style="173" customWidth="1"/>
    <col min="10996" max="10996" width="13.7109375" style="173" bestFit="1" customWidth="1"/>
    <col min="10997" max="10998" width="9" style="173" customWidth="1"/>
    <col min="10999" max="10999" width="19.28515625" style="173" customWidth="1"/>
    <col min="11000" max="11000" width="48" style="173" bestFit="1" customWidth="1"/>
    <col min="11001" max="11004" width="9" style="173" customWidth="1"/>
    <col min="11005" max="11005" width="16.7109375" style="173" customWidth="1"/>
    <col min="11006" max="11006" width="9" style="173" customWidth="1"/>
    <col min="11007" max="11007" width="20.85546875" style="173" customWidth="1"/>
    <col min="11008" max="11008" width="19.85546875" style="173" customWidth="1"/>
    <col min="11009" max="11009" width="26" style="173" customWidth="1"/>
    <col min="11010" max="11010" width="31.42578125" style="173" customWidth="1"/>
    <col min="11011" max="11011" width="21.28515625" style="173" customWidth="1"/>
    <col min="11012" max="11012" width="29.7109375" style="173" customWidth="1"/>
    <col min="11013" max="11013" width="19.28515625" style="173" customWidth="1"/>
    <col min="11014" max="11016" width="9" style="173" customWidth="1"/>
    <col min="11017" max="11017" width="24.140625" style="173" customWidth="1"/>
    <col min="11018" max="11018" width="38.5703125" style="173" customWidth="1"/>
    <col min="11019" max="11019" width="9" style="173" customWidth="1"/>
    <col min="11020" max="11020" width="37.5703125" style="173" customWidth="1"/>
    <col min="11021" max="11025" width="9" style="173"/>
    <col min="11026" max="11026" width="23.85546875" style="173" customWidth="1"/>
    <col min="11027" max="11199" width="9" style="173"/>
    <col min="11200" max="11200" width="5.42578125" style="173" customWidth="1"/>
    <col min="11201" max="11201" width="6" style="173" customWidth="1"/>
    <col min="11202" max="11202" width="21.7109375" style="173" customWidth="1"/>
    <col min="11203" max="11205" width="7" style="173" customWidth="1"/>
    <col min="11206" max="11206" width="6.5703125" style="173" customWidth="1"/>
    <col min="11207" max="11207" width="7.140625" style="173" customWidth="1"/>
    <col min="11208" max="11208" width="13.5703125" style="173" customWidth="1"/>
    <col min="11209" max="11209" width="12.42578125" style="173" customWidth="1"/>
    <col min="11210" max="11210" width="7.5703125" style="173" customWidth="1"/>
    <col min="11211" max="11211" width="5.85546875" style="173" customWidth="1"/>
    <col min="11212" max="11212" width="7.140625" style="173" customWidth="1"/>
    <col min="11213" max="11213" width="11" style="173" customWidth="1"/>
    <col min="11214" max="11214" width="26.7109375" style="173" customWidth="1"/>
    <col min="11215" max="11215" width="9" style="173" customWidth="1"/>
    <col min="11216" max="11216" width="31.5703125" style="173" customWidth="1"/>
    <col min="11217" max="11217" width="26.5703125" style="173" customWidth="1"/>
    <col min="11218" max="11218" width="18.5703125" style="173" customWidth="1"/>
    <col min="11219" max="11219" width="9" style="173" customWidth="1"/>
    <col min="11220" max="11220" width="13.7109375" style="173" customWidth="1"/>
    <col min="11221" max="11221" width="8.7109375" style="173" customWidth="1"/>
    <col min="11222" max="11222" width="8.42578125" style="173" customWidth="1"/>
    <col min="11223" max="11223" width="8.5703125" style="173" customWidth="1"/>
    <col min="11224" max="11224" width="9.42578125" style="173" customWidth="1"/>
    <col min="11225" max="11226" width="9" style="173" customWidth="1"/>
    <col min="11227" max="11227" width="18.28515625" style="173" customWidth="1"/>
    <col min="11228" max="11228" width="11.85546875" style="173" customWidth="1"/>
    <col min="11229" max="11229" width="9" style="173" customWidth="1"/>
    <col min="11230" max="11230" width="12.85546875" style="173" customWidth="1"/>
    <col min="11231" max="11231" width="11.42578125" style="173" customWidth="1"/>
    <col min="11232" max="11238" width="9" style="173" customWidth="1"/>
    <col min="11239" max="11239" width="13.5703125" style="173" customWidth="1"/>
    <col min="11240" max="11240" width="14.85546875" style="173" customWidth="1"/>
    <col min="11241" max="11244" width="9" style="173" customWidth="1"/>
    <col min="11245" max="11245" width="13.140625" style="173" customWidth="1"/>
    <col min="11246" max="11246" width="14.140625" style="173" customWidth="1"/>
    <col min="11247" max="11248" width="9" style="173" customWidth="1"/>
    <col min="11249" max="11250" width="10.140625" style="173" bestFit="1" customWidth="1"/>
    <col min="11251" max="11251" width="9" style="173" customWidth="1"/>
    <col min="11252" max="11252" width="13.7109375" style="173" bestFit="1" customWidth="1"/>
    <col min="11253" max="11254" width="9" style="173" customWidth="1"/>
    <col min="11255" max="11255" width="19.28515625" style="173" customWidth="1"/>
    <col min="11256" max="11256" width="48" style="173" bestFit="1" customWidth="1"/>
    <col min="11257" max="11260" width="9" style="173" customWidth="1"/>
    <col min="11261" max="11261" width="16.7109375" style="173" customWidth="1"/>
    <col min="11262" max="11262" width="9" style="173" customWidth="1"/>
    <col min="11263" max="11263" width="20.85546875" style="173" customWidth="1"/>
    <col min="11264" max="11264" width="19.85546875" style="173" customWidth="1"/>
    <col min="11265" max="11265" width="26" style="173" customWidth="1"/>
    <col min="11266" max="11266" width="31.42578125" style="173" customWidth="1"/>
    <col min="11267" max="11267" width="21.28515625" style="173" customWidth="1"/>
    <col min="11268" max="11268" width="29.7109375" style="173" customWidth="1"/>
    <col min="11269" max="11269" width="19.28515625" style="173" customWidth="1"/>
    <col min="11270" max="11272" width="9" style="173" customWidth="1"/>
    <col min="11273" max="11273" width="24.140625" style="173" customWidth="1"/>
    <col min="11274" max="11274" width="38.5703125" style="173" customWidth="1"/>
    <col min="11275" max="11275" width="9" style="173" customWidth="1"/>
    <col min="11276" max="11276" width="37.5703125" style="173" customWidth="1"/>
    <col min="11277" max="11281" width="9" style="173"/>
    <col min="11282" max="11282" width="23.85546875" style="173" customWidth="1"/>
    <col min="11283" max="11455" width="9" style="173"/>
    <col min="11456" max="11456" width="5.42578125" style="173" customWidth="1"/>
    <col min="11457" max="11457" width="6" style="173" customWidth="1"/>
    <col min="11458" max="11458" width="21.7109375" style="173" customWidth="1"/>
    <col min="11459" max="11461" width="7" style="173" customWidth="1"/>
    <col min="11462" max="11462" width="6.5703125" style="173" customWidth="1"/>
    <col min="11463" max="11463" width="7.140625" style="173" customWidth="1"/>
    <col min="11464" max="11464" width="13.5703125" style="173" customWidth="1"/>
    <col min="11465" max="11465" width="12.42578125" style="173" customWidth="1"/>
    <col min="11466" max="11466" width="7.5703125" style="173" customWidth="1"/>
    <col min="11467" max="11467" width="5.85546875" style="173" customWidth="1"/>
    <col min="11468" max="11468" width="7.140625" style="173" customWidth="1"/>
    <col min="11469" max="11469" width="11" style="173" customWidth="1"/>
    <col min="11470" max="11470" width="26.7109375" style="173" customWidth="1"/>
    <col min="11471" max="11471" width="9" style="173" customWidth="1"/>
    <col min="11472" max="11472" width="31.5703125" style="173" customWidth="1"/>
    <col min="11473" max="11473" width="26.5703125" style="173" customWidth="1"/>
    <col min="11474" max="11474" width="18.5703125" style="173" customWidth="1"/>
    <col min="11475" max="11475" width="9" style="173" customWidth="1"/>
    <col min="11476" max="11476" width="13.7109375" style="173" customWidth="1"/>
    <col min="11477" max="11477" width="8.7109375" style="173" customWidth="1"/>
    <col min="11478" max="11478" width="8.42578125" style="173" customWidth="1"/>
    <col min="11479" max="11479" width="8.5703125" style="173" customWidth="1"/>
    <col min="11480" max="11480" width="9.42578125" style="173" customWidth="1"/>
    <col min="11481" max="11482" width="9" style="173" customWidth="1"/>
    <col min="11483" max="11483" width="18.28515625" style="173" customWidth="1"/>
    <col min="11484" max="11484" width="11.85546875" style="173" customWidth="1"/>
    <col min="11485" max="11485" width="9" style="173" customWidth="1"/>
    <col min="11486" max="11486" width="12.85546875" style="173" customWidth="1"/>
    <col min="11487" max="11487" width="11.42578125" style="173" customWidth="1"/>
    <col min="11488" max="11494" width="9" style="173" customWidth="1"/>
    <col min="11495" max="11495" width="13.5703125" style="173" customWidth="1"/>
    <col min="11496" max="11496" width="14.85546875" style="173" customWidth="1"/>
    <col min="11497" max="11500" width="9" style="173" customWidth="1"/>
    <col min="11501" max="11501" width="13.140625" style="173" customWidth="1"/>
    <col min="11502" max="11502" width="14.140625" style="173" customWidth="1"/>
    <col min="11503" max="11504" width="9" style="173" customWidth="1"/>
    <col min="11505" max="11506" width="10.140625" style="173" bestFit="1" customWidth="1"/>
    <col min="11507" max="11507" width="9" style="173" customWidth="1"/>
    <col min="11508" max="11508" width="13.7109375" style="173" bestFit="1" customWidth="1"/>
    <col min="11509" max="11510" width="9" style="173" customWidth="1"/>
    <col min="11511" max="11511" width="19.28515625" style="173" customWidth="1"/>
    <col min="11512" max="11512" width="48" style="173" bestFit="1" customWidth="1"/>
    <col min="11513" max="11516" width="9" style="173" customWidth="1"/>
    <col min="11517" max="11517" width="16.7109375" style="173" customWidth="1"/>
    <col min="11518" max="11518" width="9" style="173" customWidth="1"/>
    <col min="11519" max="11519" width="20.85546875" style="173" customWidth="1"/>
    <col min="11520" max="11520" width="19.85546875" style="173" customWidth="1"/>
    <col min="11521" max="11521" width="26" style="173" customWidth="1"/>
    <col min="11522" max="11522" width="31.42578125" style="173" customWidth="1"/>
    <col min="11523" max="11523" width="21.28515625" style="173" customWidth="1"/>
    <col min="11524" max="11524" width="29.7109375" style="173" customWidth="1"/>
    <col min="11525" max="11525" width="19.28515625" style="173" customWidth="1"/>
    <col min="11526" max="11528" width="9" style="173" customWidth="1"/>
    <col min="11529" max="11529" width="24.140625" style="173" customWidth="1"/>
    <col min="11530" max="11530" width="38.5703125" style="173" customWidth="1"/>
    <col min="11531" max="11531" width="9" style="173" customWidth="1"/>
    <col min="11532" max="11532" width="37.5703125" style="173" customWidth="1"/>
    <col min="11533" max="11537" width="9" style="173"/>
    <col min="11538" max="11538" width="23.85546875" style="173" customWidth="1"/>
    <col min="11539" max="11711" width="9" style="173"/>
    <col min="11712" max="11712" width="5.42578125" style="173" customWidth="1"/>
    <col min="11713" max="11713" width="6" style="173" customWidth="1"/>
    <col min="11714" max="11714" width="21.7109375" style="173" customWidth="1"/>
    <col min="11715" max="11717" width="7" style="173" customWidth="1"/>
    <col min="11718" max="11718" width="6.5703125" style="173" customWidth="1"/>
    <col min="11719" max="11719" width="7.140625" style="173" customWidth="1"/>
    <col min="11720" max="11720" width="13.5703125" style="173" customWidth="1"/>
    <col min="11721" max="11721" width="12.42578125" style="173" customWidth="1"/>
    <col min="11722" max="11722" width="7.5703125" style="173" customWidth="1"/>
    <col min="11723" max="11723" width="5.85546875" style="173" customWidth="1"/>
    <col min="11724" max="11724" width="7.140625" style="173" customWidth="1"/>
    <col min="11725" max="11725" width="11" style="173" customWidth="1"/>
    <col min="11726" max="11726" width="26.7109375" style="173" customWidth="1"/>
    <col min="11727" max="11727" width="9" style="173" customWidth="1"/>
    <col min="11728" max="11728" width="31.5703125" style="173" customWidth="1"/>
    <col min="11729" max="11729" width="26.5703125" style="173" customWidth="1"/>
    <col min="11730" max="11730" width="18.5703125" style="173" customWidth="1"/>
    <col min="11731" max="11731" width="9" style="173" customWidth="1"/>
    <col min="11732" max="11732" width="13.7109375" style="173" customWidth="1"/>
    <col min="11733" max="11733" width="8.7109375" style="173" customWidth="1"/>
    <col min="11734" max="11734" width="8.42578125" style="173" customWidth="1"/>
    <col min="11735" max="11735" width="8.5703125" style="173" customWidth="1"/>
    <col min="11736" max="11736" width="9.42578125" style="173" customWidth="1"/>
    <col min="11737" max="11738" width="9" style="173" customWidth="1"/>
    <col min="11739" max="11739" width="18.28515625" style="173" customWidth="1"/>
    <col min="11740" max="11740" width="11.85546875" style="173" customWidth="1"/>
    <col min="11741" max="11741" width="9" style="173" customWidth="1"/>
    <col min="11742" max="11742" width="12.85546875" style="173" customWidth="1"/>
    <col min="11743" max="11743" width="11.42578125" style="173" customWidth="1"/>
    <col min="11744" max="11750" width="9" style="173" customWidth="1"/>
    <col min="11751" max="11751" width="13.5703125" style="173" customWidth="1"/>
    <col min="11752" max="11752" width="14.85546875" style="173" customWidth="1"/>
    <col min="11753" max="11756" width="9" style="173" customWidth="1"/>
    <col min="11757" max="11757" width="13.140625" style="173" customWidth="1"/>
    <col min="11758" max="11758" width="14.140625" style="173" customWidth="1"/>
    <col min="11759" max="11760" width="9" style="173" customWidth="1"/>
    <col min="11761" max="11762" width="10.140625" style="173" bestFit="1" customWidth="1"/>
    <col min="11763" max="11763" width="9" style="173" customWidth="1"/>
    <col min="11764" max="11764" width="13.7109375" style="173" bestFit="1" customWidth="1"/>
    <col min="11765" max="11766" width="9" style="173" customWidth="1"/>
    <col min="11767" max="11767" width="19.28515625" style="173" customWidth="1"/>
    <col min="11768" max="11768" width="48" style="173" bestFit="1" customWidth="1"/>
    <col min="11769" max="11772" width="9" style="173" customWidth="1"/>
    <col min="11773" max="11773" width="16.7109375" style="173" customWidth="1"/>
    <col min="11774" max="11774" width="9" style="173" customWidth="1"/>
    <col min="11775" max="11775" width="20.85546875" style="173" customWidth="1"/>
    <col min="11776" max="11776" width="19.85546875" style="173" customWidth="1"/>
    <col min="11777" max="11777" width="26" style="173" customWidth="1"/>
    <col min="11778" max="11778" width="31.42578125" style="173" customWidth="1"/>
    <col min="11779" max="11779" width="21.28515625" style="173" customWidth="1"/>
    <col min="11780" max="11780" width="29.7109375" style="173" customWidth="1"/>
    <col min="11781" max="11781" width="19.28515625" style="173" customWidth="1"/>
    <col min="11782" max="11784" width="9" style="173" customWidth="1"/>
    <col min="11785" max="11785" width="24.140625" style="173" customWidth="1"/>
    <col min="11786" max="11786" width="38.5703125" style="173" customWidth="1"/>
    <col min="11787" max="11787" width="9" style="173" customWidth="1"/>
    <col min="11788" max="11788" width="37.5703125" style="173" customWidth="1"/>
    <col min="11789" max="11793" width="9" style="173"/>
    <col min="11794" max="11794" width="23.85546875" style="173" customWidth="1"/>
    <col min="11795" max="11967" width="9" style="173"/>
    <col min="11968" max="11968" width="5.42578125" style="173" customWidth="1"/>
    <col min="11969" max="11969" width="6" style="173" customWidth="1"/>
    <col min="11970" max="11970" width="21.7109375" style="173" customWidth="1"/>
    <col min="11971" max="11973" width="7" style="173" customWidth="1"/>
    <col min="11974" max="11974" width="6.5703125" style="173" customWidth="1"/>
    <col min="11975" max="11975" width="7.140625" style="173" customWidth="1"/>
    <col min="11976" max="11976" width="13.5703125" style="173" customWidth="1"/>
    <col min="11977" max="11977" width="12.42578125" style="173" customWidth="1"/>
    <col min="11978" max="11978" width="7.5703125" style="173" customWidth="1"/>
    <col min="11979" max="11979" width="5.85546875" style="173" customWidth="1"/>
    <col min="11980" max="11980" width="7.140625" style="173" customWidth="1"/>
    <col min="11981" max="11981" width="11" style="173" customWidth="1"/>
    <col min="11982" max="11982" width="26.7109375" style="173" customWidth="1"/>
    <col min="11983" max="11983" width="9" style="173" customWidth="1"/>
    <col min="11984" max="11984" width="31.5703125" style="173" customWidth="1"/>
    <col min="11985" max="11985" width="26.5703125" style="173" customWidth="1"/>
    <col min="11986" max="11986" width="18.5703125" style="173" customWidth="1"/>
    <col min="11987" max="11987" width="9" style="173" customWidth="1"/>
    <col min="11988" max="11988" width="13.7109375" style="173" customWidth="1"/>
    <col min="11989" max="11989" width="8.7109375" style="173" customWidth="1"/>
    <col min="11990" max="11990" width="8.42578125" style="173" customWidth="1"/>
    <col min="11991" max="11991" width="8.5703125" style="173" customWidth="1"/>
    <col min="11992" max="11992" width="9.42578125" style="173" customWidth="1"/>
    <col min="11993" max="11994" width="9" style="173" customWidth="1"/>
    <col min="11995" max="11995" width="18.28515625" style="173" customWidth="1"/>
    <col min="11996" max="11996" width="11.85546875" style="173" customWidth="1"/>
    <col min="11997" max="11997" width="9" style="173" customWidth="1"/>
    <col min="11998" max="11998" width="12.85546875" style="173" customWidth="1"/>
    <col min="11999" max="11999" width="11.42578125" style="173" customWidth="1"/>
    <col min="12000" max="12006" width="9" style="173" customWidth="1"/>
    <col min="12007" max="12007" width="13.5703125" style="173" customWidth="1"/>
    <col min="12008" max="12008" width="14.85546875" style="173" customWidth="1"/>
    <col min="12009" max="12012" width="9" style="173" customWidth="1"/>
    <col min="12013" max="12013" width="13.140625" style="173" customWidth="1"/>
    <col min="12014" max="12014" width="14.140625" style="173" customWidth="1"/>
    <col min="12015" max="12016" width="9" style="173" customWidth="1"/>
    <col min="12017" max="12018" width="10.140625" style="173" bestFit="1" customWidth="1"/>
    <col min="12019" max="12019" width="9" style="173" customWidth="1"/>
    <col min="12020" max="12020" width="13.7109375" style="173" bestFit="1" customWidth="1"/>
    <col min="12021" max="12022" width="9" style="173" customWidth="1"/>
    <col min="12023" max="12023" width="19.28515625" style="173" customWidth="1"/>
    <col min="12024" max="12024" width="48" style="173" bestFit="1" customWidth="1"/>
    <col min="12025" max="12028" width="9" style="173" customWidth="1"/>
    <col min="12029" max="12029" width="16.7109375" style="173" customWidth="1"/>
    <col min="12030" max="12030" width="9" style="173" customWidth="1"/>
    <col min="12031" max="12031" width="20.85546875" style="173" customWidth="1"/>
    <col min="12032" max="12032" width="19.85546875" style="173" customWidth="1"/>
    <col min="12033" max="12033" width="26" style="173" customWidth="1"/>
    <col min="12034" max="12034" width="31.42578125" style="173" customWidth="1"/>
    <col min="12035" max="12035" width="21.28515625" style="173" customWidth="1"/>
    <col min="12036" max="12036" width="29.7109375" style="173" customWidth="1"/>
    <col min="12037" max="12037" width="19.28515625" style="173" customWidth="1"/>
    <col min="12038" max="12040" width="9" style="173" customWidth="1"/>
    <col min="12041" max="12041" width="24.140625" style="173" customWidth="1"/>
    <col min="12042" max="12042" width="38.5703125" style="173" customWidth="1"/>
    <col min="12043" max="12043" width="9" style="173" customWidth="1"/>
    <col min="12044" max="12044" width="37.5703125" style="173" customWidth="1"/>
    <col min="12045" max="12049" width="9" style="173"/>
    <col min="12050" max="12050" width="23.85546875" style="173" customWidth="1"/>
    <col min="12051" max="12223" width="9" style="173"/>
    <col min="12224" max="12224" width="5.42578125" style="173" customWidth="1"/>
    <col min="12225" max="12225" width="6" style="173" customWidth="1"/>
    <col min="12226" max="12226" width="21.7109375" style="173" customWidth="1"/>
    <col min="12227" max="12229" width="7" style="173" customWidth="1"/>
    <col min="12230" max="12230" width="6.5703125" style="173" customWidth="1"/>
    <col min="12231" max="12231" width="7.140625" style="173" customWidth="1"/>
    <col min="12232" max="12232" width="13.5703125" style="173" customWidth="1"/>
    <col min="12233" max="12233" width="12.42578125" style="173" customWidth="1"/>
    <col min="12234" max="12234" width="7.5703125" style="173" customWidth="1"/>
    <col min="12235" max="12235" width="5.85546875" style="173" customWidth="1"/>
    <col min="12236" max="12236" width="7.140625" style="173" customWidth="1"/>
    <col min="12237" max="12237" width="11" style="173" customWidth="1"/>
    <col min="12238" max="12238" width="26.7109375" style="173" customWidth="1"/>
    <col min="12239" max="12239" width="9" style="173" customWidth="1"/>
    <col min="12240" max="12240" width="31.5703125" style="173" customWidth="1"/>
    <col min="12241" max="12241" width="26.5703125" style="173" customWidth="1"/>
    <col min="12242" max="12242" width="18.5703125" style="173" customWidth="1"/>
    <col min="12243" max="12243" width="9" style="173" customWidth="1"/>
    <col min="12244" max="12244" width="13.7109375" style="173" customWidth="1"/>
    <col min="12245" max="12245" width="8.7109375" style="173" customWidth="1"/>
    <col min="12246" max="12246" width="8.42578125" style="173" customWidth="1"/>
    <col min="12247" max="12247" width="8.5703125" style="173" customWidth="1"/>
    <col min="12248" max="12248" width="9.42578125" style="173" customWidth="1"/>
    <col min="12249" max="12250" width="9" style="173" customWidth="1"/>
    <col min="12251" max="12251" width="18.28515625" style="173" customWidth="1"/>
    <col min="12252" max="12252" width="11.85546875" style="173" customWidth="1"/>
    <col min="12253" max="12253" width="9" style="173" customWidth="1"/>
    <col min="12254" max="12254" width="12.85546875" style="173" customWidth="1"/>
    <col min="12255" max="12255" width="11.42578125" style="173" customWidth="1"/>
    <col min="12256" max="12262" width="9" style="173" customWidth="1"/>
    <col min="12263" max="12263" width="13.5703125" style="173" customWidth="1"/>
    <col min="12264" max="12264" width="14.85546875" style="173" customWidth="1"/>
    <col min="12265" max="12268" width="9" style="173" customWidth="1"/>
    <col min="12269" max="12269" width="13.140625" style="173" customWidth="1"/>
    <col min="12270" max="12270" width="14.140625" style="173" customWidth="1"/>
    <col min="12271" max="12272" width="9" style="173" customWidth="1"/>
    <col min="12273" max="12274" width="10.140625" style="173" bestFit="1" customWidth="1"/>
    <col min="12275" max="12275" width="9" style="173" customWidth="1"/>
    <col min="12276" max="12276" width="13.7109375" style="173" bestFit="1" customWidth="1"/>
    <col min="12277" max="12278" width="9" style="173" customWidth="1"/>
    <col min="12279" max="12279" width="19.28515625" style="173" customWidth="1"/>
    <col min="12280" max="12280" width="48" style="173" bestFit="1" customWidth="1"/>
    <col min="12281" max="12284" width="9" style="173" customWidth="1"/>
    <col min="12285" max="12285" width="16.7109375" style="173" customWidth="1"/>
    <col min="12286" max="12286" width="9" style="173" customWidth="1"/>
    <col min="12287" max="12287" width="20.85546875" style="173" customWidth="1"/>
    <col min="12288" max="12288" width="19.85546875" style="173" customWidth="1"/>
    <col min="12289" max="12289" width="26" style="173" customWidth="1"/>
    <col min="12290" max="12290" width="31.42578125" style="173" customWidth="1"/>
    <col min="12291" max="12291" width="21.28515625" style="173" customWidth="1"/>
    <col min="12292" max="12292" width="29.7109375" style="173" customWidth="1"/>
    <col min="12293" max="12293" width="19.28515625" style="173" customWidth="1"/>
    <col min="12294" max="12296" width="9" style="173" customWidth="1"/>
    <col min="12297" max="12297" width="24.140625" style="173" customWidth="1"/>
    <col min="12298" max="12298" width="38.5703125" style="173" customWidth="1"/>
    <col min="12299" max="12299" width="9" style="173" customWidth="1"/>
    <col min="12300" max="12300" width="37.5703125" style="173" customWidth="1"/>
    <col min="12301" max="12305" width="9" style="173"/>
    <col min="12306" max="12306" width="23.85546875" style="173" customWidth="1"/>
    <col min="12307" max="12479" width="9" style="173"/>
    <col min="12480" max="12480" width="5.42578125" style="173" customWidth="1"/>
    <col min="12481" max="12481" width="6" style="173" customWidth="1"/>
    <col min="12482" max="12482" width="21.7109375" style="173" customWidth="1"/>
    <col min="12483" max="12485" width="7" style="173" customWidth="1"/>
    <col min="12486" max="12486" width="6.5703125" style="173" customWidth="1"/>
    <col min="12487" max="12487" width="7.140625" style="173" customWidth="1"/>
    <col min="12488" max="12488" width="13.5703125" style="173" customWidth="1"/>
    <col min="12489" max="12489" width="12.42578125" style="173" customWidth="1"/>
    <col min="12490" max="12490" width="7.5703125" style="173" customWidth="1"/>
    <col min="12491" max="12491" width="5.85546875" style="173" customWidth="1"/>
    <col min="12492" max="12492" width="7.140625" style="173" customWidth="1"/>
    <col min="12493" max="12493" width="11" style="173" customWidth="1"/>
    <col min="12494" max="12494" width="26.7109375" style="173" customWidth="1"/>
    <col min="12495" max="12495" width="9" style="173" customWidth="1"/>
    <col min="12496" max="12496" width="31.5703125" style="173" customWidth="1"/>
    <col min="12497" max="12497" width="26.5703125" style="173" customWidth="1"/>
    <col min="12498" max="12498" width="18.5703125" style="173" customWidth="1"/>
    <col min="12499" max="12499" width="9" style="173" customWidth="1"/>
    <col min="12500" max="12500" width="13.7109375" style="173" customWidth="1"/>
    <col min="12501" max="12501" width="8.7109375" style="173" customWidth="1"/>
    <col min="12502" max="12502" width="8.42578125" style="173" customWidth="1"/>
    <col min="12503" max="12503" width="8.5703125" style="173" customWidth="1"/>
    <col min="12504" max="12504" width="9.42578125" style="173" customWidth="1"/>
    <col min="12505" max="12506" width="9" style="173" customWidth="1"/>
    <col min="12507" max="12507" width="18.28515625" style="173" customWidth="1"/>
    <col min="12508" max="12508" width="11.85546875" style="173" customWidth="1"/>
    <col min="12509" max="12509" width="9" style="173" customWidth="1"/>
    <col min="12510" max="12510" width="12.85546875" style="173" customWidth="1"/>
    <col min="12511" max="12511" width="11.42578125" style="173" customWidth="1"/>
    <col min="12512" max="12518" width="9" style="173" customWidth="1"/>
    <col min="12519" max="12519" width="13.5703125" style="173" customWidth="1"/>
    <col min="12520" max="12520" width="14.85546875" style="173" customWidth="1"/>
    <col min="12521" max="12524" width="9" style="173" customWidth="1"/>
    <col min="12525" max="12525" width="13.140625" style="173" customWidth="1"/>
    <col min="12526" max="12526" width="14.140625" style="173" customWidth="1"/>
    <col min="12527" max="12528" width="9" style="173" customWidth="1"/>
    <col min="12529" max="12530" width="10.140625" style="173" bestFit="1" customWidth="1"/>
    <col min="12531" max="12531" width="9" style="173" customWidth="1"/>
    <col min="12532" max="12532" width="13.7109375" style="173" bestFit="1" customWidth="1"/>
    <col min="12533" max="12534" width="9" style="173" customWidth="1"/>
    <col min="12535" max="12535" width="19.28515625" style="173" customWidth="1"/>
    <col min="12536" max="12536" width="48" style="173" bestFit="1" customWidth="1"/>
    <col min="12537" max="12540" width="9" style="173" customWidth="1"/>
    <col min="12541" max="12541" width="16.7109375" style="173" customWidth="1"/>
    <col min="12542" max="12542" width="9" style="173" customWidth="1"/>
    <col min="12543" max="12543" width="20.85546875" style="173" customWidth="1"/>
    <col min="12544" max="12544" width="19.85546875" style="173" customWidth="1"/>
    <col min="12545" max="12545" width="26" style="173" customWidth="1"/>
    <col min="12546" max="12546" width="31.42578125" style="173" customWidth="1"/>
    <col min="12547" max="12547" width="21.28515625" style="173" customWidth="1"/>
    <col min="12548" max="12548" width="29.7109375" style="173" customWidth="1"/>
    <col min="12549" max="12549" width="19.28515625" style="173" customWidth="1"/>
    <col min="12550" max="12552" width="9" style="173" customWidth="1"/>
    <col min="12553" max="12553" width="24.140625" style="173" customWidth="1"/>
    <col min="12554" max="12554" width="38.5703125" style="173" customWidth="1"/>
    <col min="12555" max="12555" width="9" style="173" customWidth="1"/>
    <col min="12556" max="12556" width="37.5703125" style="173" customWidth="1"/>
    <col min="12557" max="12561" width="9" style="173"/>
    <col min="12562" max="12562" width="23.85546875" style="173" customWidth="1"/>
    <col min="12563" max="12735" width="9" style="173"/>
    <col min="12736" max="12736" width="5.42578125" style="173" customWidth="1"/>
    <col min="12737" max="12737" width="6" style="173" customWidth="1"/>
    <col min="12738" max="12738" width="21.7109375" style="173" customWidth="1"/>
    <col min="12739" max="12741" width="7" style="173" customWidth="1"/>
    <col min="12742" max="12742" width="6.5703125" style="173" customWidth="1"/>
    <col min="12743" max="12743" width="7.140625" style="173" customWidth="1"/>
    <col min="12744" max="12744" width="13.5703125" style="173" customWidth="1"/>
    <col min="12745" max="12745" width="12.42578125" style="173" customWidth="1"/>
    <col min="12746" max="12746" width="7.5703125" style="173" customWidth="1"/>
    <col min="12747" max="12747" width="5.85546875" style="173" customWidth="1"/>
    <col min="12748" max="12748" width="7.140625" style="173" customWidth="1"/>
    <col min="12749" max="12749" width="11" style="173" customWidth="1"/>
    <col min="12750" max="12750" width="26.7109375" style="173" customWidth="1"/>
    <col min="12751" max="12751" width="9" style="173" customWidth="1"/>
    <col min="12752" max="12752" width="31.5703125" style="173" customWidth="1"/>
    <col min="12753" max="12753" width="26.5703125" style="173" customWidth="1"/>
    <col min="12754" max="12754" width="18.5703125" style="173" customWidth="1"/>
    <col min="12755" max="12755" width="9" style="173" customWidth="1"/>
    <col min="12756" max="12756" width="13.7109375" style="173" customWidth="1"/>
    <col min="12757" max="12757" width="8.7109375" style="173" customWidth="1"/>
    <col min="12758" max="12758" width="8.42578125" style="173" customWidth="1"/>
    <col min="12759" max="12759" width="8.5703125" style="173" customWidth="1"/>
    <col min="12760" max="12760" width="9.42578125" style="173" customWidth="1"/>
    <col min="12761" max="12762" width="9" style="173" customWidth="1"/>
    <col min="12763" max="12763" width="18.28515625" style="173" customWidth="1"/>
    <col min="12764" max="12764" width="11.85546875" style="173" customWidth="1"/>
    <col min="12765" max="12765" width="9" style="173" customWidth="1"/>
    <col min="12766" max="12766" width="12.85546875" style="173" customWidth="1"/>
    <col min="12767" max="12767" width="11.42578125" style="173" customWidth="1"/>
    <col min="12768" max="12774" width="9" style="173" customWidth="1"/>
    <col min="12775" max="12775" width="13.5703125" style="173" customWidth="1"/>
    <col min="12776" max="12776" width="14.85546875" style="173" customWidth="1"/>
    <col min="12777" max="12780" width="9" style="173" customWidth="1"/>
    <col min="12781" max="12781" width="13.140625" style="173" customWidth="1"/>
    <col min="12782" max="12782" width="14.140625" style="173" customWidth="1"/>
    <col min="12783" max="12784" width="9" style="173" customWidth="1"/>
    <col min="12785" max="12786" width="10.140625" style="173" bestFit="1" customWidth="1"/>
    <col min="12787" max="12787" width="9" style="173" customWidth="1"/>
    <col min="12788" max="12788" width="13.7109375" style="173" bestFit="1" customWidth="1"/>
    <col min="12789" max="12790" width="9" style="173" customWidth="1"/>
    <col min="12791" max="12791" width="19.28515625" style="173" customWidth="1"/>
    <col min="12792" max="12792" width="48" style="173" bestFit="1" customWidth="1"/>
    <col min="12793" max="12796" width="9" style="173" customWidth="1"/>
    <col min="12797" max="12797" width="16.7109375" style="173" customWidth="1"/>
    <col min="12798" max="12798" width="9" style="173" customWidth="1"/>
    <col min="12799" max="12799" width="20.85546875" style="173" customWidth="1"/>
    <col min="12800" max="12800" width="19.85546875" style="173" customWidth="1"/>
    <col min="12801" max="12801" width="26" style="173" customWidth="1"/>
    <col min="12802" max="12802" width="31.42578125" style="173" customWidth="1"/>
    <col min="12803" max="12803" width="21.28515625" style="173" customWidth="1"/>
    <col min="12804" max="12804" width="29.7109375" style="173" customWidth="1"/>
    <col min="12805" max="12805" width="19.28515625" style="173" customWidth="1"/>
    <col min="12806" max="12808" width="9" style="173" customWidth="1"/>
    <col min="12809" max="12809" width="24.140625" style="173" customWidth="1"/>
    <col min="12810" max="12810" width="38.5703125" style="173" customWidth="1"/>
    <col min="12811" max="12811" width="9" style="173" customWidth="1"/>
    <col min="12812" max="12812" width="37.5703125" style="173" customWidth="1"/>
    <col min="12813" max="12817" width="9" style="173"/>
    <col min="12818" max="12818" width="23.85546875" style="173" customWidth="1"/>
    <col min="12819" max="12991" width="9" style="173"/>
    <col min="12992" max="12992" width="5.42578125" style="173" customWidth="1"/>
    <col min="12993" max="12993" width="6" style="173" customWidth="1"/>
    <col min="12994" max="12994" width="21.7109375" style="173" customWidth="1"/>
    <col min="12995" max="12997" width="7" style="173" customWidth="1"/>
    <col min="12998" max="12998" width="6.5703125" style="173" customWidth="1"/>
    <col min="12999" max="12999" width="7.140625" style="173" customWidth="1"/>
    <col min="13000" max="13000" width="13.5703125" style="173" customWidth="1"/>
    <col min="13001" max="13001" width="12.42578125" style="173" customWidth="1"/>
    <col min="13002" max="13002" width="7.5703125" style="173" customWidth="1"/>
    <col min="13003" max="13003" width="5.85546875" style="173" customWidth="1"/>
    <col min="13004" max="13004" width="7.140625" style="173" customWidth="1"/>
    <col min="13005" max="13005" width="11" style="173" customWidth="1"/>
    <col min="13006" max="13006" width="26.7109375" style="173" customWidth="1"/>
    <col min="13007" max="13007" width="9" style="173" customWidth="1"/>
    <col min="13008" max="13008" width="31.5703125" style="173" customWidth="1"/>
    <col min="13009" max="13009" width="26.5703125" style="173" customWidth="1"/>
    <col min="13010" max="13010" width="18.5703125" style="173" customWidth="1"/>
    <col min="13011" max="13011" width="9" style="173" customWidth="1"/>
    <col min="13012" max="13012" width="13.7109375" style="173" customWidth="1"/>
    <col min="13013" max="13013" width="8.7109375" style="173" customWidth="1"/>
    <col min="13014" max="13014" width="8.42578125" style="173" customWidth="1"/>
    <col min="13015" max="13015" width="8.5703125" style="173" customWidth="1"/>
    <col min="13016" max="13016" width="9.42578125" style="173" customWidth="1"/>
    <col min="13017" max="13018" width="9" style="173" customWidth="1"/>
    <col min="13019" max="13019" width="18.28515625" style="173" customWidth="1"/>
    <col min="13020" max="13020" width="11.85546875" style="173" customWidth="1"/>
    <col min="13021" max="13021" width="9" style="173" customWidth="1"/>
    <col min="13022" max="13022" width="12.85546875" style="173" customWidth="1"/>
    <col min="13023" max="13023" width="11.42578125" style="173" customWidth="1"/>
    <col min="13024" max="13030" width="9" style="173" customWidth="1"/>
    <col min="13031" max="13031" width="13.5703125" style="173" customWidth="1"/>
    <col min="13032" max="13032" width="14.85546875" style="173" customWidth="1"/>
    <col min="13033" max="13036" width="9" style="173" customWidth="1"/>
    <col min="13037" max="13037" width="13.140625" style="173" customWidth="1"/>
    <col min="13038" max="13038" width="14.140625" style="173" customWidth="1"/>
    <col min="13039" max="13040" width="9" style="173" customWidth="1"/>
    <col min="13041" max="13042" width="10.140625" style="173" bestFit="1" customWidth="1"/>
    <col min="13043" max="13043" width="9" style="173" customWidth="1"/>
    <col min="13044" max="13044" width="13.7109375" style="173" bestFit="1" customWidth="1"/>
    <col min="13045" max="13046" width="9" style="173" customWidth="1"/>
    <col min="13047" max="13047" width="19.28515625" style="173" customWidth="1"/>
    <col min="13048" max="13048" width="48" style="173" bestFit="1" customWidth="1"/>
    <col min="13049" max="13052" width="9" style="173" customWidth="1"/>
    <col min="13053" max="13053" width="16.7109375" style="173" customWidth="1"/>
    <col min="13054" max="13054" width="9" style="173" customWidth="1"/>
    <col min="13055" max="13055" width="20.85546875" style="173" customWidth="1"/>
    <col min="13056" max="13056" width="19.85546875" style="173" customWidth="1"/>
    <col min="13057" max="13057" width="26" style="173" customWidth="1"/>
    <col min="13058" max="13058" width="31.42578125" style="173" customWidth="1"/>
    <col min="13059" max="13059" width="21.28515625" style="173" customWidth="1"/>
    <col min="13060" max="13060" width="29.7109375" style="173" customWidth="1"/>
    <col min="13061" max="13061" width="19.28515625" style="173" customWidth="1"/>
    <col min="13062" max="13064" width="9" style="173" customWidth="1"/>
    <col min="13065" max="13065" width="24.140625" style="173" customWidth="1"/>
    <col min="13066" max="13066" width="38.5703125" style="173" customWidth="1"/>
    <col min="13067" max="13067" width="9" style="173" customWidth="1"/>
    <col min="13068" max="13068" width="37.5703125" style="173" customWidth="1"/>
    <col min="13069" max="13073" width="9" style="173"/>
    <col min="13074" max="13074" width="23.85546875" style="173" customWidth="1"/>
    <col min="13075" max="13247" width="9" style="173"/>
    <col min="13248" max="13248" width="5.42578125" style="173" customWidth="1"/>
    <col min="13249" max="13249" width="6" style="173" customWidth="1"/>
    <col min="13250" max="13250" width="21.7109375" style="173" customWidth="1"/>
    <col min="13251" max="13253" width="7" style="173" customWidth="1"/>
    <col min="13254" max="13254" width="6.5703125" style="173" customWidth="1"/>
    <col min="13255" max="13255" width="7.140625" style="173" customWidth="1"/>
    <col min="13256" max="13256" width="13.5703125" style="173" customWidth="1"/>
    <col min="13257" max="13257" width="12.42578125" style="173" customWidth="1"/>
    <col min="13258" max="13258" width="7.5703125" style="173" customWidth="1"/>
    <col min="13259" max="13259" width="5.85546875" style="173" customWidth="1"/>
    <col min="13260" max="13260" width="7.140625" style="173" customWidth="1"/>
    <col min="13261" max="13261" width="11" style="173" customWidth="1"/>
    <col min="13262" max="13262" width="26.7109375" style="173" customWidth="1"/>
    <col min="13263" max="13263" width="9" style="173" customWidth="1"/>
    <col min="13264" max="13264" width="31.5703125" style="173" customWidth="1"/>
    <col min="13265" max="13265" width="26.5703125" style="173" customWidth="1"/>
    <col min="13266" max="13266" width="18.5703125" style="173" customWidth="1"/>
    <col min="13267" max="13267" width="9" style="173" customWidth="1"/>
    <col min="13268" max="13268" width="13.7109375" style="173" customWidth="1"/>
    <col min="13269" max="13269" width="8.7109375" style="173" customWidth="1"/>
    <col min="13270" max="13270" width="8.42578125" style="173" customWidth="1"/>
    <col min="13271" max="13271" width="8.5703125" style="173" customWidth="1"/>
    <col min="13272" max="13272" width="9.42578125" style="173" customWidth="1"/>
    <col min="13273" max="13274" width="9" style="173" customWidth="1"/>
    <col min="13275" max="13275" width="18.28515625" style="173" customWidth="1"/>
    <col min="13276" max="13276" width="11.85546875" style="173" customWidth="1"/>
    <col min="13277" max="13277" width="9" style="173" customWidth="1"/>
    <col min="13278" max="13278" width="12.85546875" style="173" customWidth="1"/>
    <col min="13279" max="13279" width="11.42578125" style="173" customWidth="1"/>
    <col min="13280" max="13286" width="9" style="173" customWidth="1"/>
    <col min="13287" max="13287" width="13.5703125" style="173" customWidth="1"/>
    <col min="13288" max="13288" width="14.85546875" style="173" customWidth="1"/>
    <col min="13289" max="13292" width="9" style="173" customWidth="1"/>
    <col min="13293" max="13293" width="13.140625" style="173" customWidth="1"/>
    <col min="13294" max="13294" width="14.140625" style="173" customWidth="1"/>
    <col min="13295" max="13296" width="9" style="173" customWidth="1"/>
    <col min="13297" max="13298" width="10.140625" style="173" bestFit="1" customWidth="1"/>
    <col min="13299" max="13299" width="9" style="173" customWidth="1"/>
    <col min="13300" max="13300" width="13.7109375" style="173" bestFit="1" customWidth="1"/>
    <col min="13301" max="13302" width="9" style="173" customWidth="1"/>
    <col min="13303" max="13303" width="19.28515625" style="173" customWidth="1"/>
    <col min="13304" max="13304" width="48" style="173" bestFit="1" customWidth="1"/>
    <col min="13305" max="13308" width="9" style="173" customWidth="1"/>
    <col min="13309" max="13309" width="16.7109375" style="173" customWidth="1"/>
    <col min="13310" max="13310" width="9" style="173" customWidth="1"/>
    <col min="13311" max="13311" width="20.85546875" style="173" customWidth="1"/>
    <col min="13312" max="13312" width="19.85546875" style="173" customWidth="1"/>
    <col min="13313" max="13313" width="26" style="173" customWidth="1"/>
    <col min="13314" max="13314" width="31.42578125" style="173" customWidth="1"/>
    <col min="13315" max="13315" width="21.28515625" style="173" customWidth="1"/>
    <col min="13316" max="13316" width="29.7109375" style="173" customWidth="1"/>
    <col min="13317" max="13317" width="19.28515625" style="173" customWidth="1"/>
    <col min="13318" max="13320" width="9" style="173" customWidth="1"/>
    <col min="13321" max="13321" width="24.140625" style="173" customWidth="1"/>
    <col min="13322" max="13322" width="38.5703125" style="173" customWidth="1"/>
    <col min="13323" max="13323" width="9" style="173" customWidth="1"/>
    <col min="13324" max="13324" width="37.5703125" style="173" customWidth="1"/>
    <col min="13325" max="13329" width="9" style="173"/>
    <col min="13330" max="13330" width="23.85546875" style="173" customWidth="1"/>
    <col min="13331" max="13503" width="9" style="173"/>
    <col min="13504" max="13504" width="5.42578125" style="173" customWidth="1"/>
    <col min="13505" max="13505" width="6" style="173" customWidth="1"/>
    <col min="13506" max="13506" width="21.7109375" style="173" customWidth="1"/>
    <col min="13507" max="13509" width="7" style="173" customWidth="1"/>
    <col min="13510" max="13510" width="6.5703125" style="173" customWidth="1"/>
    <col min="13511" max="13511" width="7.140625" style="173" customWidth="1"/>
    <col min="13512" max="13512" width="13.5703125" style="173" customWidth="1"/>
    <col min="13513" max="13513" width="12.42578125" style="173" customWidth="1"/>
    <col min="13514" max="13514" width="7.5703125" style="173" customWidth="1"/>
    <col min="13515" max="13515" width="5.85546875" style="173" customWidth="1"/>
    <col min="13516" max="13516" width="7.140625" style="173" customWidth="1"/>
    <col min="13517" max="13517" width="11" style="173" customWidth="1"/>
    <col min="13518" max="13518" width="26.7109375" style="173" customWidth="1"/>
    <col min="13519" max="13519" width="9" style="173" customWidth="1"/>
    <col min="13520" max="13520" width="31.5703125" style="173" customWidth="1"/>
    <col min="13521" max="13521" width="26.5703125" style="173" customWidth="1"/>
    <col min="13522" max="13522" width="18.5703125" style="173" customWidth="1"/>
    <col min="13523" max="13523" width="9" style="173" customWidth="1"/>
    <col min="13524" max="13524" width="13.7109375" style="173" customWidth="1"/>
    <col min="13525" max="13525" width="8.7109375" style="173" customWidth="1"/>
    <col min="13526" max="13526" width="8.42578125" style="173" customWidth="1"/>
    <col min="13527" max="13527" width="8.5703125" style="173" customWidth="1"/>
    <col min="13528" max="13528" width="9.42578125" style="173" customWidth="1"/>
    <col min="13529" max="13530" width="9" style="173" customWidth="1"/>
    <col min="13531" max="13531" width="18.28515625" style="173" customWidth="1"/>
    <col min="13532" max="13532" width="11.85546875" style="173" customWidth="1"/>
    <col min="13533" max="13533" width="9" style="173" customWidth="1"/>
    <col min="13534" max="13534" width="12.85546875" style="173" customWidth="1"/>
    <col min="13535" max="13535" width="11.42578125" style="173" customWidth="1"/>
    <col min="13536" max="13542" width="9" style="173" customWidth="1"/>
    <col min="13543" max="13543" width="13.5703125" style="173" customWidth="1"/>
    <col min="13544" max="13544" width="14.85546875" style="173" customWidth="1"/>
    <col min="13545" max="13548" width="9" style="173" customWidth="1"/>
    <col min="13549" max="13549" width="13.140625" style="173" customWidth="1"/>
    <col min="13550" max="13550" width="14.140625" style="173" customWidth="1"/>
    <col min="13551" max="13552" width="9" style="173" customWidth="1"/>
    <col min="13553" max="13554" width="10.140625" style="173" bestFit="1" customWidth="1"/>
    <col min="13555" max="13555" width="9" style="173" customWidth="1"/>
    <col min="13556" max="13556" width="13.7109375" style="173" bestFit="1" customWidth="1"/>
    <col min="13557" max="13558" width="9" style="173" customWidth="1"/>
    <col min="13559" max="13559" width="19.28515625" style="173" customWidth="1"/>
    <col min="13560" max="13560" width="48" style="173" bestFit="1" customWidth="1"/>
    <col min="13561" max="13564" width="9" style="173" customWidth="1"/>
    <col min="13565" max="13565" width="16.7109375" style="173" customWidth="1"/>
    <col min="13566" max="13566" width="9" style="173" customWidth="1"/>
    <col min="13567" max="13567" width="20.85546875" style="173" customWidth="1"/>
    <col min="13568" max="13568" width="19.85546875" style="173" customWidth="1"/>
    <col min="13569" max="13569" width="26" style="173" customWidth="1"/>
    <col min="13570" max="13570" width="31.42578125" style="173" customWidth="1"/>
    <col min="13571" max="13571" width="21.28515625" style="173" customWidth="1"/>
    <col min="13572" max="13572" width="29.7109375" style="173" customWidth="1"/>
    <col min="13573" max="13573" width="19.28515625" style="173" customWidth="1"/>
    <col min="13574" max="13576" width="9" style="173" customWidth="1"/>
    <col min="13577" max="13577" width="24.140625" style="173" customWidth="1"/>
    <col min="13578" max="13578" width="38.5703125" style="173" customWidth="1"/>
    <col min="13579" max="13579" width="9" style="173" customWidth="1"/>
    <col min="13580" max="13580" width="37.5703125" style="173" customWidth="1"/>
    <col min="13581" max="13585" width="9" style="173"/>
    <col min="13586" max="13586" width="23.85546875" style="173" customWidth="1"/>
    <col min="13587" max="13759" width="9" style="173"/>
    <col min="13760" max="13760" width="5.42578125" style="173" customWidth="1"/>
    <col min="13761" max="13761" width="6" style="173" customWidth="1"/>
    <col min="13762" max="13762" width="21.7109375" style="173" customWidth="1"/>
    <col min="13763" max="13765" width="7" style="173" customWidth="1"/>
    <col min="13766" max="13766" width="6.5703125" style="173" customWidth="1"/>
    <col min="13767" max="13767" width="7.140625" style="173" customWidth="1"/>
    <col min="13768" max="13768" width="13.5703125" style="173" customWidth="1"/>
    <col min="13769" max="13769" width="12.42578125" style="173" customWidth="1"/>
    <col min="13770" max="13770" width="7.5703125" style="173" customWidth="1"/>
    <col min="13771" max="13771" width="5.85546875" style="173" customWidth="1"/>
    <col min="13772" max="13772" width="7.140625" style="173" customWidth="1"/>
    <col min="13773" max="13773" width="11" style="173" customWidth="1"/>
    <col min="13774" max="13774" width="26.7109375" style="173" customWidth="1"/>
    <col min="13775" max="13775" width="9" style="173" customWidth="1"/>
    <col min="13776" max="13776" width="31.5703125" style="173" customWidth="1"/>
    <col min="13777" max="13777" width="26.5703125" style="173" customWidth="1"/>
    <col min="13778" max="13778" width="18.5703125" style="173" customWidth="1"/>
    <col min="13779" max="13779" width="9" style="173" customWidth="1"/>
    <col min="13780" max="13780" width="13.7109375" style="173" customWidth="1"/>
    <col min="13781" max="13781" width="8.7109375" style="173" customWidth="1"/>
    <col min="13782" max="13782" width="8.42578125" style="173" customWidth="1"/>
    <col min="13783" max="13783" width="8.5703125" style="173" customWidth="1"/>
    <col min="13784" max="13784" width="9.42578125" style="173" customWidth="1"/>
    <col min="13785" max="13786" width="9" style="173" customWidth="1"/>
    <col min="13787" max="13787" width="18.28515625" style="173" customWidth="1"/>
    <col min="13788" max="13788" width="11.85546875" style="173" customWidth="1"/>
    <col min="13789" max="13789" width="9" style="173" customWidth="1"/>
    <col min="13790" max="13790" width="12.85546875" style="173" customWidth="1"/>
    <col min="13791" max="13791" width="11.42578125" style="173" customWidth="1"/>
    <col min="13792" max="13798" width="9" style="173" customWidth="1"/>
    <col min="13799" max="13799" width="13.5703125" style="173" customWidth="1"/>
    <col min="13800" max="13800" width="14.85546875" style="173" customWidth="1"/>
    <col min="13801" max="13804" width="9" style="173" customWidth="1"/>
    <col min="13805" max="13805" width="13.140625" style="173" customWidth="1"/>
    <col min="13806" max="13806" width="14.140625" style="173" customWidth="1"/>
    <col min="13807" max="13808" width="9" style="173" customWidth="1"/>
    <col min="13809" max="13810" width="10.140625" style="173" bestFit="1" customWidth="1"/>
    <col min="13811" max="13811" width="9" style="173" customWidth="1"/>
    <col min="13812" max="13812" width="13.7109375" style="173" bestFit="1" customWidth="1"/>
    <col min="13813" max="13814" width="9" style="173" customWidth="1"/>
    <col min="13815" max="13815" width="19.28515625" style="173" customWidth="1"/>
    <col min="13816" max="13816" width="48" style="173" bestFit="1" customWidth="1"/>
    <col min="13817" max="13820" width="9" style="173" customWidth="1"/>
    <col min="13821" max="13821" width="16.7109375" style="173" customWidth="1"/>
    <col min="13822" max="13822" width="9" style="173" customWidth="1"/>
    <col min="13823" max="13823" width="20.85546875" style="173" customWidth="1"/>
    <col min="13824" max="13824" width="19.85546875" style="173" customWidth="1"/>
    <col min="13825" max="13825" width="26" style="173" customWidth="1"/>
    <col min="13826" max="13826" width="31.42578125" style="173" customWidth="1"/>
    <col min="13827" max="13827" width="21.28515625" style="173" customWidth="1"/>
    <col min="13828" max="13828" width="29.7109375" style="173" customWidth="1"/>
    <col min="13829" max="13829" width="19.28515625" style="173" customWidth="1"/>
    <col min="13830" max="13832" width="9" style="173" customWidth="1"/>
    <col min="13833" max="13833" width="24.140625" style="173" customWidth="1"/>
    <col min="13834" max="13834" width="38.5703125" style="173" customWidth="1"/>
    <col min="13835" max="13835" width="9" style="173" customWidth="1"/>
    <col min="13836" max="13836" width="37.5703125" style="173" customWidth="1"/>
    <col min="13837" max="13841" width="9" style="173"/>
    <col min="13842" max="13842" width="23.85546875" style="173" customWidth="1"/>
    <col min="13843" max="14015" width="9" style="173"/>
    <col min="14016" max="14016" width="5.42578125" style="173" customWidth="1"/>
    <col min="14017" max="14017" width="6" style="173" customWidth="1"/>
    <col min="14018" max="14018" width="21.7109375" style="173" customWidth="1"/>
    <col min="14019" max="14021" width="7" style="173" customWidth="1"/>
    <col min="14022" max="14022" width="6.5703125" style="173" customWidth="1"/>
    <col min="14023" max="14023" width="7.140625" style="173" customWidth="1"/>
    <col min="14024" max="14024" width="13.5703125" style="173" customWidth="1"/>
    <col min="14025" max="14025" width="12.42578125" style="173" customWidth="1"/>
    <col min="14026" max="14026" width="7.5703125" style="173" customWidth="1"/>
    <col min="14027" max="14027" width="5.85546875" style="173" customWidth="1"/>
    <col min="14028" max="14028" width="7.140625" style="173" customWidth="1"/>
    <col min="14029" max="14029" width="11" style="173" customWidth="1"/>
    <col min="14030" max="14030" width="26.7109375" style="173" customWidth="1"/>
    <col min="14031" max="14031" width="9" style="173" customWidth="1"/>
    <col min="14032" max="14032" width="31.5703125" style="173" customWidth="1"/>
    <col min="14033" max="14033" width="26.5703125" style="173" customWidth="1"/>
    <col min="14034" max="14034" width="18.5703125" style="173" customWidth="1"/>
    <col min="14035" max="14035" width="9" style="173" customWidth="1"/>
    <col min="14036" max="14036" width="13.7109375" style="173" customWidth="1"/>
    <col min="14037" max="14037" width="8.7109375" style="173" customWidth="1"/>
    <col min="14038" max="14038" width="8.42578125" style="173" customWidth="1"/>
    <col min="14039" max="14039" width="8.5703125" style="173" customWidth="1"/>
    <col min="14040" max="14040" width="9.42578125" style="173" customWidth="1"/>
    <col min="14041" max="14042" width="9" style="173" customWidth="1"/>
    <col min="14043" max="14043" width="18.28515625" style="173" customWidth="1"/>
    <col min="14044" max="14044" width="11.85546875" style="173" customWidth="1"/>
    <col min="14045" max="14045" width="9" style="173" customWidth="1"/>
    <col min="14046" max="14046" width="12.85546875" style="173" customWidth="1"/>
    <col min="14047" max="14047" width="11.42578125" style="173" customWidth="1"/>
    <col min="14048" max="14054" width="9" style="173" customWidth="1"/>
    <col min="14055" max="14055" width="13.5703125" style="173" customWidth="1"/>
    <col min="14056" max="14056" width="14.85546875" style="173" customWidth="1"/>
    <col min="14057" max="14060" width="9" style="173" customWidth="1"/>
    <col min="14061" max="14061" width="13.140625" style="173" customWidth="1"/>
    <col min="14062" max="14062" width="14.140625" style="173" customWidth="1"/>
    <col min="14063" max="14064" width="9" style="173" customWidth="1"/>
    <col min="14065" max="14066" width="10.140625" style="173" bestFit="1" customWidth="1"/>
    <col min="14067" max="14067" width="9" style="173" customWidth="1"/>
    <col min="14068" max="14068" width="13.7109375" style="173" bestFit="1" customWidth="1"/>
    <col min="14069" max="14070" width="9" style="173" customWidth="1"/>
    <col min="14071" max="14071" width="19.28515625" style="173" customWidth="1"/>
    <col min="14072" max="14072" width="48" style="173" bestFit="1" customWidth="1"/>
    <col min="14073" max="14076" width="9" style="173" customWidth="1"/>
    <col min="14077" max="14077" width="16.7109375" style="173" customWidth="1"/>
    <col min="14078" max="14078" width="9" style="173" customWidth="1"/>
    <col min="14079" max="14079" width="20.85546875" style="173" customWidth="1"/>
    <col min="14080" max="14080" width="19.85546875" style="173" customWidth="1"/>
    <col min="14081" max="14081" width="26" style="173" customWidth="1"/>
    <col min="14082" max="14082" width="31.42578125" style="173" customWidth="1"/>
    <col min="14083" max="14083" width="21.28515625" style="173" customWidth="1"/>
    <col min="14084" max="14084" width="29.7109375" style="173" customWidth="1"/>
    <col min="14085" max="14085" width="19.28515625" style="173" customWidth="1"/>
    <col min="14086" max="14088" width="9" style="173" customWidth="1"/>
    <col min="14089" max="14089" width="24.140625" style="173" customWidth="1"/>
    <col min="14090" max="14090" width="38.5703125" style="173" customWidth="1"/>
    <col min="14091" max="14091" width="9" style="173" customWidth="1"/>
    <col min="14092" max="14092" width="37.5703125" style="173" customWidth="1"/>
    <col min="14093" max="14097" width="9" style="173"/>
    <col min="14098" max="14098" width="23.85546875" style="173" customWidth="1"/>
    <col min="14099" max="14271" width="9" style="173"/>
    <col min="14272" max="14272" width="5.42578125" style="173" customWidth="1"/>
    <col min="14273" max="14273" width="6" style="173" customWidth="1"/>
    <col min="14274" max="14274" width="21.7109375" style="173" customWidth="1"/>
    <col min="14275" max="14277" width="7" style="173" customWidth="1"/>
    <col min="14278" max="14278" width="6.5703125" style="173" customWidth="1"/>
    <col min="14279" max="14279" width="7.140625" style="173" customWidth="1"/>
    <col min="14280" max="14280" width="13.5703125" style="173" customWidth="1"/>
    <col min="14281" max="14281" width="12.42578125" style="173" customWidth="1"/>
    <col min="14282" max="14282" width="7.5703125" style="173" customWidth="1"/>
    <col min="14283" max="14283" width="5.85546875" style="173" customWidth="1"/>
    <col min="14284" max="14284" width="7.140625" style="173" customWidth="1"/>
    <col min="14285" max="14285" width="11" style="173" customWidth="1"/>
    <col min="14286" max="14286" width="26.7109375" style="173" customWidth="1"/>
    <col min="14287" max="14287" width="9" style="173" customWidth="1"/>
    <col min="14288" max="14288" width="31.5703125" style="173" customWidth="1"/>
    <col min="14289" max="14289" width="26.5703125" style="173" customWidth="1"/>
    <col min="14290" max="14290" width="18.5703125" style="173" customWidth="1"/>
    <col min="14291" max="14291" width="9" style="173" customWidth="1"/>
    <col min="14292" max="14292" width="13.7109375" style="173" customWidth="1"/>
    <col min="14293" max="14293" width="8.7109375" style="173" customWidth="1"/>
    <col min="14294" max="14294" width="8.42578125" style="173" customWidth="1"/>
    <col min="14295" max="14295" width="8.5703125" style="173" customWidth="1"/>
    <col min="14296" max="14296" width="9.42578125" style="173" customWidth="1"/>
    <col min="14297" max="14298" width="9" style="173" customWidth="1"/>
    <col min="14299" max="14299" width="18.28515625" style="173" customWidth="1"/>
    <col min="14300" max="14300" width="11.85546875" style="173" customWidth="1"/>
    <col min="14301" max="14301" width="9" style="173" customWidth="1"/>
    <col min="14302" max="14302" width="12.85546875" style="173" customWidth="1"/>
    <col min="14303" max="14303" width="11.42578125" style="173" customWidth="1"/>
    <col min="14304" max="14310" width="9" style="173" customWidth="1"/>
    <col min="14311" max="14311" width="13.5703125" style="173" customWidth="1"/>
    <col min="14312" max="14312" width="14.85546875" style="173" customWidth="1"/>
    <col min="14313" max="14316" width="9" style="173" customWidth="1"/>
    <col min="14317" max="14317" width="13.140625" style="173" customWidth="1"/>
    <col min="14318" max="14318" width="14.140625" style="173" customWidth="1"/>
    <col min="14319" max="14320" width="9" style="173" customWidth="1"/>
    <col min="14321" max="14322" width="10.140625" style="173" bestFit="1" customWidth="1"/>
    <col min="14323" max="14323" width="9" style="173" customWidth="1"/>
    <col min="14324" max="14324" width="13.7109375" style="173" bestFit="1" customWidth="1"/>
    <col min="14325" max="14326" width="9" style="173" customWidth="1"/>
    <col min="14327" max="14327" width="19.28515625" style="173" customWidth="1"/>
    <col min="14328" max="14328" width="48" style="173" bestFit="1" customWidth="1"/>
    <col min="14329" max="14332" width="9" style="173" customWidth="1"/>
    <col min="14333" max="14333" width="16.7109375" style="173" customWidth="1"/>
    <col min="14334" max="14334" width="9" style="173" customWidth="1"/>
    <col min="14335" max="14335" width="20.85546875" style="173" customWidth="1"/>
    <col min="14336" max="14336" width="19.85546875" style="173" customWidth="1"/>
    <col min="14337" max="14337" width="26" style="173" customWidth="1"/>
    <col min="14338" max="14338" width="31.42578125" style="173" customWidth="1"/>
    <col min="14339" max="14339" width="21.28515625" style="173" customWidth="1"/>
    <col min="14340" max="14340" width="29.7109375" style="173" customWidth="1"/>
    <col min="14341" max="14341" width="19.28515625" style="173" customWidth="1"/>
    <col min="14342" max="14344" width="9" style="173" customWidth="1"/>
    <col min="14345" max="14345" width="24.140625" style="173" customWidth="1"/>
    <col min="14346" max="14346" width="38.5703125" style="173" customWidth="1"/>
    <col min="14347" max="14347" width="9" style="173" customWidth="1"/>
    <col min="14348" max="14348" width="37.5703125" style="173" customWidth="1"/>
    <col min="14349" max="14353" width="9" style="173"/>
    <col min="14354" max="14354" width="23.85546875" style="173" customWidth="1"/>
    <col min="14355" max="14527" width="9" style="173"/>
    <col min="14528" max="14528" width="5.42578125" style="173" customWidth="1"/>
    <col min="14529" max="14529" width="6" style="173" customWidth="1"/>
    <col min="14530" max="14530" width="21.7109375" style="173" customWidth="1"/>
    <col min="14531" max="14533" width="7" style="173" customWidth="1"/>
    <col min="14534" max="14534" width="6.5703125" style="173" customWidth="1"/>
    <col min="14535" max="14535" width="7.140625" style="173" customWidth="1"/>
    <col min="14536" max="14536" width="13.5703125" style="173" customWidth="1"/>
    <col min="14537" max="14537" width="12.42578125" style="173" customWidth="1"/>
    <col min="14538" max="14538" width="7.5703125" style="173" customWidth="1"/>
    <col min="14539" max="14539" width="5.85546875" style="173" customWidth="1"/>
    <col min="14540" max="14540" width="7.140625" style="173" customWidth="1"/>
    <col min="14541" max="14541" width="11" style="173" customWidth="1"/>
    <col min="14542" max="14542" width="26.7109375" style="173" customWidth="1"/>
    <col min="14543" max="14543" width="9" style="173" customWidth="1"/>
    <col min="14544" max="14544" width="31.5703125" style="173" customWidth="1"/>
    <col min="14545" max="14545" width="26.5703125" style="173" customWidth="1"/>
    <col min="14546" max="14546" width="18.5703125" style="173" customWidth="1"/>
    <col min="14547" max="14547" width="9" style="173" customWidth="1"/>
    <col min="14548" max="14548" width="13.7109375" style="173" customWidth="1"/>
    <col min="14549" max="14549" width="8.7109375" style="173" customWidth="1"/>
    <col min="14550" max="14550" width="8.42578125" style="173" customWidth="1"/>
    <col min="14551" max="14551" width="8.5703125" style="173" customWidth="1"/>
    <col min="14552" max="14552" width="9.42578125" style="173" customWidth="1"/>
    <col min="14553" max="14554" width="9" style="173" customWidth="1"/>
    <col min="14555" max="14555" width="18.28515625" style="173" customWidth="1"/>
    <col min="14556" max="14556" width="11.85546875" style="173" customWidth="1"/>
    <col min="14557" max="14557" width="9" style="173" customWidth="1"/>
    <col min="14558" max="14558" width="12.85546875" style="173" customWidth="1"/>
    <col min="14559" max="14559" width="11.42578125" style="173" customWidth="1"/>
    <col min="14560" max="14566" width="9" style="173" customWidth="1"/>
    <col min="14567" max="14567" width="13.5703125" style="173" customWidth="1"/>
    <col min="14568" max="14568" width="14.85546875" style="173" customWidth="1"/>
    <col min="14569" max="14572" width="9" style="173" customWidth="1"/>
    <col min="14573" max="14573" width="13.140625" style="173" customWidth="1"/>
    <col min="14574" max="14574" width="14.140625" style="173" customWidth="1"/>
    <col min="14575" max="14576" width="9" style="173" customWidth="1"/>
    <col min="14577" max="14578" width="10.140625" style="173" bestFit="1" customWidth="1"/>
    <col min="14579" max="14579" width="9" style="173" customWidth="1"/>
    <col min="14580" max="14580" width="13.7109375" style="173" bestFit="1" customWidth="1"/>
    <col min="14581" max="14582" width="9" style="173" customWidth="1"/>
    <col min="14583" max="14583" width="19.28515625" style="173" customWidth="1"/>
    <col min="14584" max="14584" width="48" style="173" bestFit="1" customWidth="1"/>
    <col min="14585" max="14588" width="9" style="173" customWidth="1"/>
    <col min="14589" max="14589" width="16.7109375" style="173" customWidth="1"/>
    <col min="14590" max="14590" width="9" style="173" customWidth="1"/>
    <col min="14591" max="14591" width="20.85546875" style="173" customWidth="1"/>
    <col min="14592" max="14592" width="19.85546875" style="173" customWidth="1"/>
    <col min="14593" max="14593" width="26" style="173" customWidth="1"/>
    <col min="14594" max="14594" width="31.42578125" style="173" customWidth="1"/>
    <col min="14595" max="14595" width="21.28515625" style="173" customWidth="1"/>
    <col min="14596" max="14596" width="29.7109375" style="173" customWidth="1"/>
    <col min="14597" max="14597" width="19.28515625" style="173" customWidth="1"/>
    <col min="14598" max="14600" width="9" style="173" customWidth="1"/>
    <col min="14601" max="14601" width="24.140625" style="173" customWidth="1"/>
    <col min="14602" max="14602" width="38.5703125" style="173" customWidth="1"/>
    <col min="14603" max="14603" width="9" style="173" customWidth="1"/>
    <col min="14604" max="14604" width="37.5703125" style="173" customWidth="1"/>
    <col min="14605" max="14609" width="9" style="173"/>
    <col min="14610" max="14610" width="23.85546875" style="173" customWidth="1"/>
    <col min="14611" max="14783" width="9" style="173"/>
    <col min="14784" max="14784" width="5.42578125" style="173" customWidth="1"/>
    <col min="14785" max="14785" width="6" style="173" customWidth="1"/>
    <col min="14786" max="14786" width="21.7109375" style="173" customWidth="1"/>
    <col min="14787" max="14789" width="7" style="173" customWidth="1"/>
    <col min="14790" max="14790" width="6.5703125" style="173" customWidth="1"/>
    <col min="14791" max="14791" width="7.140625" style="173" customWidth="1"/>
    <col min="14792" max="14792" width="13.5703125" style="173" customWidth="1"/>
    <col min="14793" max="14793" width="12.42578125" style="173" customWidth="1"/>
    <col min="14794" max="14794" width="7.5703125" style="173" customWidth="1"/>
    <col min="14795" max="14795" width="5.85546875" style="173" customWidth="1"/>
    <col min="14796" max="14796" width="7.140625" style="173" customWidth="1"/>
    <col min="14797" max="14797" width="11" style="173" customWidth="1"/>
    <col min="14798" max="14798" width="26.7109375" style="173" customWidth="1"/>
    <col min="14799" max="14799" width="9" style="173" customWidth="1"/>
    <col min="14800" max="14800" width="31.5703125" style="173" customWidth="1"/>
    <col min="14801" max="14801" width="26.5703125" style="173" customWidth="1"/>
    <col min="14802" max="14802" width="18.5703125" style="173" customWidth="1"/>
    <col min="14803" max="14803" width="9" style="173" customWidth="1"/>
    <col min="14804" max="14804" width="13.7109375" style="173" customWidth="1"/>
    <col min="14805" max="14805" width="8.7109375" style="173" customWidth="1"/>
    <col min="14806" max="14806" width="8.42578125" style="173" customWidth="1"/>
    <col min="14807" max="14807" width="8.5703125" style="173" customWidth="1"/>
    <col min="14808" max="14808" width="9.42578125" style="173" customWidth="1"/>
    <col min="14809" max="14810" width="9" style="173" customWidth="1"/>
    <col min="14811" max="14811" width="18.28515625" style="173" customWidth="1"/>
    <col min="14812" max="14812" width="11.85546875" style="173" customWidth="1"/>
    <col min="14813" max="14813" width="9" style="173" customWidth="1"/>
    <col min="14814" max="14814" width="12.85546875" style="173" customWidth="1"/>
    <col min="14815" max="14815" width="11.42578125" style="173" customWidth="1"/>
    <col min="14816" max="14822" width="9" style="173" customWidth="1"/>
    <col min="14823" max="14823" width="13.5703125" style="173" customWidth="1"/>
    <col min="14824" max="14824" width="14.85546875" style="173" customWidth="1"/>
    <col min="14825" max="14828" width="9" style="173" customWidth="1"/>
    <col min="14829" max="14829" width="13.140625" style="173" customWidth="1"/>
    <col min="14830" max="14830" width="14.140625" style="173" customWidth="1"/>
    <col min="14831" max="14832" width="9" style="173" customWidth="1"/>
    <col min="14833" max="14834" width="10.140625" style="173" bestFit="1" customWidth="1"/>
    <col min="14835" max="14835" width="9" style="173" customWidth="1"/>
    <col min="14836" max="14836" width="13.7109375" style="173" bestFit="1" customWidth="1"/>
    <col min="14837" max="14838" width="9" style="173" customWidth="1"/>
    <col min="14839" max="14839" width="19.28515625" style="173" customWidth="1"/>
    <col min="14840" max="14840" width="48" style="173" bestFit="1" customWidth="1"/>
    <col min="14841" max="14844" width="9" style="173" customWidth="1"/>
    <col min="14845" max="14845" width="16.7109375" style="173" customWidth="1"/>
    <col min="14846" max="14846" width="9" style="173" customWidth="1"/>
    <col min="14847" max="14847" width="20.85546875" style="173" customWidth="1"/>
    <col min="14848" max="14848" width="19.85546875" style="173" customWidth="1"/>
    <col min="14849" max="14849" width="26" style="173" customWidth="1"/>
    <col min="14850" max="14850" width="31.42578125" style="173" customWidth="1"/>
    <col min="14851" max="14851" width="21.28515625" style="173" customWidth="1"/>
    <col min="14852" max="14852" width="29.7109375" style="173" customWidth="1"/>
    <col min="14853" max="14853" width="19.28515625" style="173" customWidth="1"/>
    <col min="14854" max="14856" width="9" style="173" customWidth="1"/>
    <col min="14857" max="14857" width="24.140625" style="173" customWidth="1"/>
    <col min="14858" max="14858" width="38.5703125" style="173" customWidth="1"/>
    <col min="14859" max="14859" width="9" style="173" customWidth="1"/>
    <col min="14860" max="14860" width="37.5703125" style="173" customWidth="1"/>
    <col min="14861" max="14865" width="9" style="173"/>
    <col min="14866" max="14866" width="23.85546875" style="173" customWidth="1"/>
    <col min="14867" max="15039" width="9" style="173"/>
    <col min="15040" max="15040" width="5.42578125" style="173" customWidth="1"/>
    <col min="15041" max="15041" width="6" style="173" customWidth="1"/>
    <col min="15042" max="15042" width="21.7109375" style="173" customWidth="1"/>
    <col min="15043" max="15045" width="7" style="173" customWidth="1"/>
    <col min="15046" max="15046" width="6.5703125" style="173" customWidth="1"/>
    <col min="15047" max="15047" width="7.140625" style="173" customWidth="1"/>
    <col min="15048" max="15048" width="13.5703125" style="173" customWidth="1"/>
    <col min="15049" max="15049" width="12.42578125" style="173" customWidth="1"/>
    <col min="15050" max="15050" width="7.5703125" style="173" customWidth="1"/>
    <col min="15051" max="15051" width="5.85546875" style="173" customWidth="1"/>
    <col min="15052" max="15052" width="7.140625" style="173" customWidth="1"/>
    <col min="15053" max="15053" width="11" style="173" customWidth="1"/>
    <col min="15054" max="15054" width="26.7109375" style="173" customWidth="1"/>
    <col min="15055" max="15055" width="9" style="173" customWidth="1"/>
    <col min="15056" max="15056" width="31.5703125" style="173" customWidth="1"/>
    <col min="15057" max="15057" width="26.5703125" style="173" customWidth="1"/>
    <col min="15058" max="15058" width="18.5703125" style="173" customWidth="1"/>
    <col min="15059" max="15059" width="9" style="173" customWidth="1"/>
    <col min="15060" max="15060" width="13.7109375" style="173" customWidth="1"/>
    <col min="15061" max="15061" width="8.7109375" style="173" customWidth="1"/>
    <col min="15062" max="15062" width="8.42578125" style="173" customWidth="1"/>
    <col min="15063" max="15063" width="8.5703125" style="173" customWidth="1"/>
    <col min="15064" max="15064" width="9.42578125" style="173" customWidth="1"/>
    <col min="15065" max="15066" width="9" style="173" customWidth="1"/>
    <col min="15067" max="15067" width="18.28515625" style="173" customWidth="1"/>
    <col min="15068" max="15068" width="11.85546875" style="173" customWidth="1"/>
    <col min="15069" max="15069" width="9" style="173" customWidth="1"/>
    <col min="15070" max="15070" width="12.85546875" style="173" customWidth="1"/>
    <col min="15071" max="15071" width="11.42578125" style="173" customWidth="1"/>
    <col min="15072" max="15078" width="9" style="173" customWidth="1"/>
    <col min="15079" max="15079" width="13.5703125" style="173" customWidth="1"/>
    <col min="15080" max="15080" width="14.85546875" style="173" customWidth="1"/>
    <col min="15081" max="15084" width="9" style="173" customWidth="1"/>
    <col min="15085" max="15085" width="13.140625" style="173" customWidth="1"/>
    <col min="15086" max="15086" width="14.140625" style="173" customWidth="1"/>
    <col min="15087" max="15088" width="9" style="173" customWidth="1"/>
    <col min="15089" max="15090" width="10.140625" style="173" bestFit="1" customWidth="1"/>
    <col min="15091" max="15091" width="9" style="173" customWidth="1"/>
    <col min="15092" max="15092" width="13.7109375" style="173" bestFit="1" customWidth="1"/>
    <col min="15093" max="15094" width="9" style="173" customWidth="1"/>
    <col min="15095" max="15095" width="19.28515625" style="173" customWidth="1"/>
    <col min="15096" max="15096" width="48" style="173" bestFit="1" customWidth="1"/>
    <col min="15097" max="15100" width="9" style="173" customWidth="1"/>
    <col min="15101" max="15101" width="16.7109375" style="173" customWidth="1"/>
    <col min="15102" max="15102" width="9" style="173" customWidth="1"/>
    <col min="15103" max="15103" width="20.85546875" style="173" customWidth="1"/>
    <col min="15104" max="15104" width="19.85546875" style="173" customWidth="1"/>
    <col min="15105" max="15105" width="26" style="173" customWidth="1"/>
    <col min="15106" max="15106" width="31.42578125" style="173" customWidth="1"/>
    <col min="15107" max="15107" width="21.28515625" style="173" customWidth="1"/>
    <col min="15108" max="15108" width="29.7109375" style="173" customWidth="1"/>
    <col min="15109" max="15109" width="19.28515625" style="173" customWidth="1"/>
    <col min="15110" max="15112" width="9" style="173" customWidth="1"/>
    <col min="15113" max="15113" width="24.140625" style="173" customWidth="1"/>
    <col min="15114" max="15114" width="38.5703125" style="173" customWidth="1"/>
    <col min="15115" max="15115" width="9" style="173" customWidth="1"/>
    <col min="15116" max="15116" width="37.5703125" style="173" customWidth="1"/>
    <col min="15117" max="15121" width="9" style="173"/>
    <col min="15122" max="15122" width="23.85546875" style="173" customWidth="1"/>
    <col min="15123" max="15295" width="9" style="173"/>
    <col min="15296" max="15296" width="5.42578125" style="173" customWidth="1"/>
    <col min="15297" max="15297" width="6" style="173" customWidth="1"/>
    <col min="15298" max="15298" width="21.7109375" style="173" customWidth="1"/>
    <col min="15299" max="15301" width="7" style="173" customWidth="1"/>
    <col min="15302" max="15302" width="6.5703125" style="173" customWidth="1"/>
    <col min="15303" max="15303" width="7.140625" style="173" customWidth="1"/>
    <col min="15304" max="15304" width="13.5703125" style="173" customWidth="1"/>
    <col min="15305" max="15305" width="12.42578125" style="173" customWidth="1"/>
    <col min="15306" max="15306" width="7.5703125" style="173" customWidth="1"/>
    <col min="15307" max="15307" width="5.85546875" style="173" customWidth="1"/>
    <col min="15308" max="15308" width="7.140625" style="173" customWidth="1"/>
    <col min="15309" max="15309" width="11" style="173" customWidth="1"/>
    <col min="15310" max="15310" width="26.7109375" style="173" customWidth="1"/>
    <col min="15311" max="15311" width="9" style="173" customWidth="1"/>
    <col min="15312" max="15312" width="31.5703125" style="173" customWidth="1"/>
    <col min="15313" max="15313" width="26.5703125" style="173" customWidth="1"/>
    <col min="15314" max="15314" width="18.5703125" style="173" customWidth="1"/>
    <col min="15315" max="15315" width="9" style="173" customWidth="1"/>
    <col min="15316" max="15316" width="13.7109375" style="173" customWidth="1"/>
    <col min="15317" max="15317" width="8.7109375" style="173" customWidth="1"/>
    <col min="15318" max="15318" width="8.42578125" style="173" customWidth="1"/>
    <col min="15319" max="15319" width="8.5703125" style="173" customWidth="1"/>
    <col min="15320" max="15320" width="9.42578125" style="173" customWidth="1"/>
    <col min="15321" max="15322" width="9" style="173" customWidth="1"/>
    <col min="15323" max="15323" width="18.28515625" style="173" customWidth="1"/>
    <col min="15324" max="15324" width="11.85546875" style="173" customWidth="1"/>
    <col min="15325" max="15325" width="9" style="173" customWidth="1"/>
    <col min="15326" max="15326" width="12.85546875" style="173" customWidth="1"/>
    <col min="15327" max="15327" width="11.42578125" style="173" customWidth="1"/>
    <col min="15328" max="15334" width="9" style="173" customWidth="1"/>
    <col min="15335" max="15335" width="13.5703125" style="173" customWidth="1"/>
    <col min="15336" max="15336" width="14.85546875" style="173" customWidth="1"/>
    <col min="15337" max="15340" width="9" style="173" customWidth="1"/>
    <col min="15341" max="15341" width="13.140625" style="173" customWidth="1"/>
    <col min="15342" max="15342" width="14.140625" style="173" customWidth="1"/>
    <col min="15343" max="15344" width="9" style="173" customWidth="1"/>
    <col min="15345" max="15346" width="10.140625" style="173" bestFit="1" customWidth="1"/>
    <col min="15347" max="15347" width="9" style="173" customWidth="1"/>
    <col min="15348" max="15348" width="13.7109375" style="173" bestFit="1" customWidth="1"/>
    <col min="15349" max="15350" width="9" style="173" customWidth="1"/>
    <col min="15351" max="15351" width="19.28515625" style="173" customWidth="1"/>
    <col min="15352" max="15352" width="48" style="173" bestFit="1" customWidth="1"/>
    <col min="15353" max="15356" width="9" style="173" customWidth="1"/>
    <col min="15357" max="15357" width="16.7109375" style="173" customWidth="1"/>
    <col min="15358" max="15358" width="9" style="173" customWidth="1"/>
    <col min="15359" max="15359" width="20.85546875" style="173" customWidth="1"/>
    <col min="15360" max="15360" width="19.85546875" style="173" customWidth="1"/>
    <col min="15361" max="15361" width="26" style="173" customWidth="1"/>
    <col min="15362" max="15362" width="31.42578125" style="173" customWidth="1"/>
    <col min="15363" max="15363" width="21.28515625" style="173" customWidth="1"/>
    <col min="15364" max="15364" width="29.7109375" style="173" customWidth="1"/>
    <col min="15365" max="15365" width="19.28515625" style="173" customWidth="1"/>
    <col min="15366" max="15368" width="9" style="173" customWidth="1"/>
    <col min="15369" max="15369" width="24.140625" style="173" customWidth="1"/>
    <col min="15370" max="15370" width="38.5703125" style="173" customWidth="1"/>
    <col min="15371" max="15371" width="9" style="173" customWidth="1"/>
    <col min="15372" max="15372" width="37.5703125" style="173" customWidth="1"/>
    <col min="15373" max="15377" width="9" style="173"/>
    <col min="15378" max="15378" width="23.85546875" style="173" customWidth="1"/>
    <col min="15379" max="15551" width="9" style="173"/>
    <col min="15552" max="15552" width="5.42578125" style="173" customWidth="1"/>
    <col min="15553" max="15553" width="6" style="173" customWidth="1"/>
    <col min="15554" max="15554" width="21.7109375" style="173" customWidth="1"/>
    <col min="15555" max="15557" width="7" style="173" customWidth="1"/>
    <col min="15558" max="15558" width="6.5703125" style="173" customWidth="1"/>
    <col min="15559" max="15559" width="7.140625" style="173" customWidth="1"/>
    <col min="15560" max="15560" width="13.5703125" style="173" customWidth="1"/>
    <col min="15561" max="15561" width="12.42578125" style="173" customWidth="1"/>
    <col min="15562" max="15562" width="7.5703125" style="173" customWidth="1"/>
    <col min="15563" max="15563" width="5.85546875" style="173" customWidth="1"/>
    <col min="15564" max="15564" width="7.140625" style="173" customWidth="1"/>
    <col min="15565" max="15565" width="11" style="173" customWidth="1"/>
    <col min="15566" max="15566" width="26.7109375" style="173" customWidth="1"/>
    <col min="15567" max="15567" width="9" style="173" customWidth="1"/>
    <col min="15568" max="15568" width="31.5703125" style="173" customWidth="1"/>
    <col min="15569" max="15569" width="26.5703125" style="173" customWidth="1"/>
    <col min="15570" max="15570" width="18.5703125" style="173" customWidth="1"/>
    <col min="15571" max="15571" width="9" style="173" customWidth="1"/>
    <col min="15572" max="15572" width="13.7109375" style="173" customWidth="1"/>
    <col min="15573" max="15573" width="8.7109375" style="173" customWidth="1"/>
    <col min="15574" max="15574" width="8.42578125" style="173" customWidth="1"/>
    <col min="15575" max="15575" width="8.5703125" style="173" customWidth="1"/>
    <col min="15576" max="15576" width="9.42578125" style="173" customWidth="1"/>
    <col min="15577" max="15578" width="9" style="173" customWidth="1"/>
    <col min="15579" max="15579" width="18.28515625" style="173" customWidth="1"/>
    <col min="15580" max="15580" width="11.85546875" style="173" customWidth="1"/>
    <col min="15581" max="15581" width="9" style="173" customWidth="1"/>
    <col min="15582" max="15582" width="12.85546875" style="173" customWidth="1"/>
    <col min="15583" max="15583" width="11.42578125" style="173" customWidth="1"/>
    <col min="15584" max="15590" width="9" style="173" customWidth="1"/>
    <col min="15591" max="15591" width="13.5703125" style="173" customWidth="1"/>
    <col min="15592" max="15592" width="14.85546875" style="173" customWidth="1"/>
    <col min="15593" max="15596" width="9" style="173" customWidth="1"/>
    <col min="15597" max="15597" width="13.140625" style="173" customWidth="1"/>
    <col min="15598" max="15598" width="14.140625" style="173" customWidth="1"/>
    <col min="15599" max="15600" width="9" style="173" customWidth="1"/>
    <col min="15601" max="15602" width="10.140625" style="173" bestFit="1" customWidth="1"/>
    <col min="15603" max="15603" width="9" style="173" customWidth="1"/>
    <col min="15604" max="15604" width="13.7109375" style="173" bestFit="1" customWidth="1"/>
    <col min="15605" max="15606" width="9" style="173" customWidth="1"/>
    <col min="15607" max="15607" width="19.28515625" style="173" customWidth="1"/>
    <col min="15608" max="15608" width="48" style="173" bestFit="1" customWidth="1"/>
    <col min="15609" max="15612" width="9" style="173" customWidth="1"/>
    <col min="15613" max="15613" width="16.7109375" style="173" customWidth="1"/>
    <col min="15614" max="15614" width="9" style="173" customWidth="1"/>
    <col min="15615" max="15615" width="20.85546875" style="173" customWidth="1"/>
    <col min="15616" max="15616" width="19.85546875" style="173" customWidth="1"/>
    <col min="15617" max="15617" width="26" style="173" customWidth="1"/>
    <col min="15618" max="15618" width="31.42578125" style="173" customWidth="1"/>
    <col min="15619" max="15619" width="21.28515625" style="173" customWidth="1"/>
    <col min="15620" max="15620" width="29.7109375" style="173" customWidth="1"/>
    <col min="15621" max="15621" width="19.28515625" style="173" customWidth="1"/>
    <col min="15622" max="15624" width="9" style="173" customWidth="1"/>
    <col min="15625" max="15625" width="24.140625" style="173" customWidth="1"/>
    <col min="15626" max="15626" width="38.5703125" style="173" customWidth="1"/>
    <col min="15627" max="15627" width="9" style="173" customWidth="1"/>
    <col min="15628" max="15628" width="37.5703125" style="173" customWidth="1"/>
    <col min="15629" max="15633" width="9" style="173"/>
    <col min="15634" max="15634" width="23.85546875" style="173" customWidth="1"/>
    <col min="15635" max="15807" width="9" style="173"/>
    <col min="15808" max="15808" width="5.42578125" style="173" customWidth="1"/>
    <col min="15809" max="15809" width="6" style="173" customWidth="1"/>
    <col min="15810" max="15810" width="21.7109375" style="173" customWidth="1"/>
    <col min="15811" max="15813" width="7" style="173" customWidth="1"/>
    <col min="15814" max="15814" width="6.5703125" style="173" customWidth="1"/>
    <col min="15815" max="15815" width="7.140625" style="173" customWidth="1"/>
    <col min="15816" max="15816" width="13.5703125" style="173" customWidth="1"/>
    <col min="15817" max="15817" width="12.42578125" style="173" customWidth="1"/>
    <col min="15818" max="15818" width="7.5703125" style="173" customWidth="1"/>
    <col min="15819" max="15819" width="5.85546875" style="173" customWidth="1"/>
    <col min="15820" max="15820" width="7.140625" style="173" customWidth="1"/>
    <col min="15821" max="15821" width="11" style="173" customWidth="1"/>
    <col min="15822" max="15822" width="26.7109375" style="173" customWidth="1"/>
    <col min="15823" max="15823" width="9" style="173" customWidth="1"/>
    <col min="15824" max="15824" width="31.5703125" style="173" customWidth="1"/>
    <col min="15825" max="15825" width="26.5703125" style="173" customWidth="1"/>
    <col min="15826" max="15826" width="18.5703125" style="173" customWidth="1"/>
    <col min="15827" max="15827" width="9" style="173" customWidth="1"/>
    <col min="15828" max="15828" width="13.7109375" style="173" customWidth="1"/>
    <col min="15829" max="15829" width="8.7109375" style="173" customWidth="1"/>
    <col min="15830" max="15830" width="8.42578125" style="173" customWidth="1"/>
    <col min="15831" max="15831" width="8.5703125" style="173" customWidth="1"/>
    <col min="15832" max="15832" width="9.42578125" style="173" customWidth="1"/>
    <col min="15833" max="15834" width="9" style="173" customWidth="1"/>
    <col min="15835" max="15835" width="18.28515625" style="173" customWidth="1"/>
    <col min="15836" max="15836" width="11.85546875" style="173" customWidth="1"/>
    <col min="15837" max="15837" width="9" style="173" customWidth="1"/>
    <col min="15838" max="15838" width="12.85546875" style="173" customWidth="1"/>
    <col min="15839" max="15839" width="11.42578125" style="173" customWidth="1"/>
    <col min="15840" max="15846" width="9" style="173" customWidth="1"/>
    <col min="15847" max="15847" width="13.5703125" style="173" customWidth="1"/>
    <col min="15848" max="15848" width="14.85546875" style="173" customWidth="1"/>
    <col min="15849" max="15852" width="9" style="173" customWidth="1"/>
    <col min="15853" max="15853" width="13.140625" style="173" customWidth="1"/>
    <col min="15854" max="15854" width="14.140625" style="173" customWidth="1"/>
    <col min="15855" max="15856" width="9" style="173" customWidth="1"/>
    <col min="15857" max="15858" width="10.140625" style="173" bestFit="1" customWidth="1"/>
    <col min="15859" max="15859" width="9" style="173" customWidth="1"/>
    <col min="15860" max="15860" width="13.7109375" style="173" bestFit="1" customWidth="1"/>
    <col min="15861" max="15862" width="9" style="173" customWidth="1"/>
    <col min="15863" max="15863" width="19.28515625" style="173" customWidth="1"/>
    <col min="15864" max="15864" width="48" style="173" bestFit="1" customWidth="1"/>
    <col min="15865" max="15868" width="9" style="173" customWidth="1"/>
    <col min="15869" max="15869" width="16.7109375" style="173" customWidth="1"/>
    <col min="15870" max="15870" width="9" style="173" customWidth="1"/>
    <col min="15871" max="15871" width="20.85546875" style="173" customWidth="1"/>
    <col min="15872" max="15872" width="19.85546875" style="173" customWidth="1"/>
    <col min="15873" max="15873" width="26" style="173" customWidth="1"/>
    <col min="15874" max="15874" width="31.42578125" style="173" customWidth="1"/>
    <col min="15875" max="15875" width="21.28515625" style="173" customWidth="1"/>
    <col min="15876" max="15876" width="29.7109375" style="173" customWidth="1"/>
    <col min="15877" max="15877" width="19.28515625" style="173" customWidth="1"/>
    <col min="15878" max="15880" width="9" style="173" customWidth="1"/>
    <col min="15881" max="15881" width="24.140625" style="173" customWidth="1"/>
    <col min="15882" max="15882" width="38.5703125" style="173" customWidth="1"/>
    <col min="15883" max="15883" width="9" style="173" customWidth="1"/>
    <col min="15884" max="15884" width="37.5703125" style="173" customWidth="1"/>
    <col min="15885" max="15889" width="9" style="173"/>
    <col min="15890" max="15890" width="23.85546875" style="173" customWidth="1"/>
    <col min="15891" max="16063" width="9" style="173"/>
    <col min="16064" max="16064" width="5.42578125" style="173" customWidth="1"/>
    <col min="16065" max="16065" width="6" style="173" customWidth="1"/>
    <col min="16066" max="16066" width="21.7109375" style="173" customWidth="1"/>
    <col min="16067" max="16069" width="7" style="173" customWidth="1"/>
    <col min="16070" max="16070" width="6.5703125" style="173" customWidth="1"/>
    <col min="16071" max="16071" width="7.140625" style="173" customWidth="1"/>
    <col min="16072" max="16072" width="13.5703125" style="173" customWidth="1"/>
    <col min="16073" max="16073" width="12.42578125" style="173" customWidth="1"/>
    <col min="16074" max="16074" width="7.5703125" style="173" customWidth="1"/>
    <col min="16075" max="16075" width="5.85546875" style="173" customWidth="1"/>
    <col min="16076" max="16076" width="7.140625" style="173" customWidth="1"/>
    <col min="16077" max="16077" width="11" style="173" customWidth="1"/>
    <col min="16078" max="16078" width="26.7109375" style="173" customWidth="1"/>
    <col min="16079" max="16079" width="9" style="173" customWidth="1"/>
    <col min="16080" max="16080" width="31.5703125" style="173" customWidth="1"/>
    <col min="16081" max="16081" width="26.5703125" style="173" customWidth="1"/>
    <col min="16082" max="16082" width="18.5703125" style="173" customWidth="1"/>
    <col min="16083" max="16083" width="9" style="173" customWidth="1"/>
    <col min="16084" max="16084" width="13.7109375" style="173" customWidth="1"/>
    <col min="16085" max="16085" width="8.7109375" style="173" customWidth="1"/>
    <col min="16086" max="16086" width="8.42578125" style="173" customWidth="1"/>
    <col min="16087" max="16087" width="8.5703125" style="173" customWidth="1"/>
    <col min="16088" max="16088" width="9.42578125" style="173" customWidth="1"/>
    <col min="16089" max="16090" width="9" style="173" customWidth="1"/>
    <col min="16091" max="16091" width="18.28515625" style="173" customWidth="1"/>
    <col min="16092" max="16092" width="11.85546875" style="173" customWidth="1"/>
    <col min="16093" max="16093" width="9" style="173" customWidth="1"/>
    <col min="16094" max="16094" width="12.85546875" style="173" customWidth="1"/>
    <col min="16095" max="16095" width="11.42578125" style="173" customWidth="1"/>
    <col min="16096" max="16102" width="9" style="173" customWidth="1"/>
    <col min="16103" max="16103" width="13.5703125" style="173" customWidth="1"/>
    <col min="16104" max="16104" width="14.85546875" style="173" customWidth="1"/>
    <col min="16105" max="16108" width="9" style="173" customWidth="1"/>
    <col min="16109" max="16109" width="13.140625" style="173" customWidth="1"/>
    <col min="16110" max="16110" width="14.140625" style="173" customWidth="1"/>
    <col min="16111" max="16112" width="9" style="173" customWidth="1"/>
    <col min="16113" max="16114" width="10.140625" style="173" bestFit="1" customWidth="1"/>
    <col min="16115" max="16115" width="9" style="173" customWidth="1"/>
    <col min="16116" max="16116" width="13.7109375" style="173" bestFit="1" customWidth="1"/>
    <col min="16117" max="16118" width="9" style="173" customWidth="1"/>
    <col min="16119" max="16119" width="19.28515625" style="173" customWidth="1"/>
    <col min="16120" max="16120" width="48" style="173" bestFit="1" customWidth="1"/>
    <col min="16121" max="16124" width="9" style="173" customWidth="1"/>
    <col min="16125" max="16125" width="16.7109375" style="173" customWidth="1"/>
    <col min="16126" max="16126" width="9" style="173" customWidth="1"/>
    <col min="16127" max="16127" width="20.85546875" style="173" customWidth="1"/>
    <col min="16128" max="16128" width="19.85546875" style="173" customWidth="1"/>
    <col min="16129" max="16129" width="26" style="173" customWidth="1"/>
    <col min="16130" max="16130" width="31.42578125" style="173" customWidth="1"/>
    <col min="16131" max="16131" width="21.28515625" style="173" customWidth="1"/>
    <col min="16132" max="16132" width="29.7109375" style="173" customWidth="1"/>
    <col min="16133" max="16133" width="19.28515625" style="173" customWidth="1"/>
    <col min="16134" max="16136" width="9" style="173" customWidth="1"/>
    <col min="16137" max="16137" width="24.140625" style="173" customWidth="1"/>
    <col min="16138" max="16138" width="38.5703125" style="173" customWidth="1"/>
    <col min="16139" max="16139" width="9" style="173" customWidth="1"/>
    <col min="16140" max="16140" width="37.5703125" style="173" customWidth="1"/>
    <col min="16141" max="16145" width="9" style="173"/>
    <col min="16146" max="16146" width="23.85546875" style="173" customWidth="1"/>
    <col min="16147" max="16384" width="9" style="173"/>
  </cols>
  <sheetData>
    <row r="1" spans="1:191" s="223" customFormat="1" ht="51.75" customHeight="1">
      <c r="A1" s="215" t="s">
        <v>0</v>
      </c>
      <c r="B1" s="215" t="s">
        <v>4165</v>
      </c>
      <c r="C1" s="215" t="s">
        <v>1</v>
      </c>
      <c r="D1" s="216" t="s">
        <v>2</v>
      </c>
      <c r="E1" s="216" t="s">
        <v>3</v>
      </c>
      <c r="F1" s="217" t="s">
        <v>4</v>
      </c>
      <c r="G1" s="215" t="s">
        <v>4166</v>
      </c>
      <c r="H1" s="218" t="s">
        <v>6</v>
      </c>
      <c r="I1" s="215" t="s">
        <v>7</v>
      </c>
      <c r="J1" s="215" t="s">
        <v>8</v>
      </c>
      <c r="K1" s="216" t="s">
        <v>9</v>
      </c>
      <c r="L1" s="216" t="s">
        <v>10</v>
      </c>
      <c r="M1" s="216" t="s">
        <v>11</v>
      </c>
      <c r="N1" s="215" t="s">
        <v>12</v>
      </c>
      <c r="O1" s="215" t="s">
        <v>13</v>
      </c>
      <c r="P1" s="218" t="s">
        <v>4167</v>
      </c>
      <c r="Q1" s="218" t="s">
        <v>15</v>
      </c>
      <c r="R1" s="218" t="s">
        <v>17</v>
      </c>
      <c r="S1" s="218" t="s">
        <v>4168</v>
      </c>
      <c r="T1" s="219" t="s">
        <v>4169</v>
      </c>
      <c r="U1" s="219" t="s">
        <v>4170</v>
      </c>
      <c r="V1" s="220" t="s">
        <v>4171</v>
      </c>
      <c r="W1" s="220" t="s">
        <v>4172</v>
      </c>
      <c r="X1" s="220" t="s">
        <v>4173</v>
      </c>
      <c r="Y1" s="221" t="s">
        <v>4174</v>
      </c>
      <c r="Z1" s="221" t="s">
        <v>4175</v>
      </c>
      <c r="AA1" s="221" t="s">
        <v>4176</v>
      </c>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2"/>
      <c r="DR1" s="222"/>
      <c r="DS1" s="222"/>
      <c r="DT1" s="222"/>
      <c r="DU1" s="222"/>
      <c r="DV1" s="222"/>
      <c r="DW1" s="222"/>
      <c r="DX1" s="222"/>
      <c r="DY1" s="222"/>
      <c r="DZ1" s="222"/>
      <c r="EA1" s="222"/>
      <c r="EB1" s="222"/>
      <c r="EC1" s="222"/>
      <c r="ED1" s="222"/>
      <c r="EE1" s="222"/>
      <c r="EF1" s="222"/>
      <c r="EG1" s="222"/>
      <c r="EH1" s="222"/>
      <c r="EI1" s="222"/>
      <c r="EJ1" s="222"/>
      <c r="EK1" s="222"/>
      <c r="EL1" s="222"/>
      <c r="EM1" s="222"/>
      <c r="EN1" s="222"/>
      <c r="EO1" s="222"/>
      <c r="EP1" s="222"/>
      <c r="EQ1" s="222"/>
      <c r="ER1" s="222"/>
      <c r="ES1" s="222"/>
      <c r="ET1" s="222"/>
      <c r="EU1" s="222"/>
      <c r="EV1" s="222"/>
      <c r="EW1" s="222"/>
      <c r="EX1" s="222"/>
      <c r="EY1" s="222"/>
      <c r="EZ1" s="222"/>
      <c r="FA1" s="222"/>
      <c r="FB1" s="222"/>
      <c r="FC1" s="222"/>
      <c r="FD1" s="222"/>
      <c r="FE1" s="222"/>
      <c r="FF1" s="222"/>
      <c r="FG1" s="222"/>
      <c r="FH1" s="222"/>
      <c r="FI1" s="222"/>
      <c r="FJ1" s="222"/>
      <c r="FK1" s="222"/>
      <c r="FL1" s="222"/>
      <c r="FM1" s="222"/>
      <c r="FN1" s="222"/>
      <c r="FO1" s="222"/>
      <c r="FP1" s="222"/>
      <c r="FQ1" s="222"/>
      <c r="FR1" s="222"/>
      <c r="FS1" s="222"/>
      <c r="FT1" s="222"/>
      <c r="FU1" s="222"/>
      <c r="FV1" s="222"/>
      <c r="FW1" s="222"/>
      <c r="FX1" s="222"/>
      <c r="FY1" s="222"/>
      <c r="FZ1" s="222"/>
      <c r="GA1" s="222"/>
      <c r="GB1" s="222"/>
      <c r="GC1" s="222"/>
      <c r="GD1" s="222"/>
      <c r="GE1" s="222"/>
      <c r="GF1" s="222"/>
      <c r="GG1" s="222"/>
      <c r="GH1" s="222"/>
      <c r="GI1" s="222"/>
    </row>
    <row r="2" spans="1:191" s="59" customFormat="1" ht="27" customHeight="1">
      <c r="A2" s="16">
        <v>1</v>
      </c>
      <c r="B2" s="16">
        <v>1</v>
      </c>
      <c r="C2" s="39" t="s">
        <v>4177</v>
      </c>
      <c r="D2" s="66">
        <v>10</v>
      </c>
      <c r="E2" s="66">
        <v>5</v>
      </c>
      <c r="F2" s="88">
        <v>1975</v>
      </c>
      <c r="G2" s="14">
        <f ca="1">$G$2-F2</f>
        <v>43</v>
      </c>
      <c r="H2" s="16">
        <v>0</v>
      </c>
      <c r="I2" s="35" t="s">
        <v>4178</v>
      </c>
      <c r="J2" s="35" t="s">
        <v>4179</v>
      </c>
      <c r="K2" s="66">
        <v>15</v>
      </c>
      <c r="L2" s="66">
        <v>2</v>
      </c>
      <c r="M2" s="88">
        <v>2006</v>
      </c>
      <c r="N2" s="22" t="s">
        <v>70</v>
      </c>
      <c r="O2" s="22" t="s">
        <v>4180</v>
      </c>
      <c r="P2" s="22" t="s">
        <v>70</v>
      </c>
      <c r="Q2" s="16" t="s">
        <v>4181</v>
      </c>
      <c r="R2" s="22" t="s">
        <v>4182</v>
      </c>
      <c r="S2" s="22" t="s">
        <v>4182</v>
      </c>
      <c r="T2" s="35">
        <v>62</v>
      </c>
      <c r="U2" s="29">
        <v>42795</v>
      </c>
      <c r="V2" s="22">
        <v>11</v>
      </c>
      <c r="W2" s="22">
        <v>1</v>
      </c>
      <c r="X2" s="22">
        <v>2018</v>
      </c>
      <c r="Y2" s="22">
        <v>11</v>
      </c>
      <c r="Z2" s="22">
        <v>1</v>
      </c>
      <c r="AA2" s="22">
        <v>2018</v>
      </c>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row>
    <row r="3" spans="1:191" customFormat="1" ht="27.75" customHeight="1">
      <c r="A3" s="16">
        <f>+A2+1</f>
        <v>2</v>
      </c>
      <c r="B3" s="16">
        <v>2</v>
      </c>
      <c r="C3" s="31" t="s">
        <v>4183</v>
      </c>
      <c r="D3" s="16">
        <v>10</v>
      </c>
      <c r="E3" s="16">
        <v>8</v>
      </c>
      <c r="F3" s="16">
        <v>1991</v>
      </c>
      <c r="G3" s="14">
        <f ca="1">$G$2-F3</f>
        <v>27</v>
      </c>
      <c r="H3" s="16">
        <v>1</v>
      </c>
      <c r="I3" s="32" t="s">
        <v>1520</v>
      </c>
      <c r="J3" s="32" t="s">
        <v>1521</v>
      </c>
      <c r="K3" s="16">
        <v>25</v>
      </c>
      <c r="L3" s="16">
        <v>3</v>
      </c>
      <c r="M3" s="16">
        <v>2009</v>
      </c>
      <c r="N3" s="16" t="s">
        <v>70</v>
      </c>
      <c r="O3" s="16" t="s">
        <v>1522</v>
      </c>
      <c r="P3" s="16" t="s">
        <v>70</v>
      </c>
      <c r="Q3" s="16" t="s">
        <v>1483</v>
      </c>
      <c r="R3" s="16" t="s">
        <v>151</v>
      </c>
      <c r="S3" s="16" t="s">
        <v>151</v>
      </c>
      <c r="T3" s="16">
        <v>52</v>
      </c>
      <c r="U3" s="29">
        <v>42737</v>
      </c>
      <c r="V3" s="22">
        <v>12</v>
      </c>
      <c r="W3" s="22">
        <v>1</v>
      </c>
      <c r="X3" s="22">
        <v>2018</v>
      </c>
      <c r="Y3" s="22">
        <v>12</v>
      </c>
      <c r="Z3" s="22">
        <v>1</v>
      </c>
      <c r="AA3" s="22">
        <v>2018</v>
      </c>
    </row>
    <row r="4" spans="1:191" s="146" customFormat="1" ht="25.5">
      <c r="A4" s="16">
        <f>+A3+1</f>
        <v>3</v>
      </c>
      <c r="B4" s="16">
        <v>3</v>
      </c>
      <c r="C4" s="39" t="s">
        <v>4184</v>
      </c>
      <c r="D4" s="16">
        <v>23</v>
      </c>
      <c r="E4" s="16">
        <v>9</v>
      </c>
      <c r="F4" s="16">
        <v>1989</v>
      </c>
      <c r="G4" s="16">
        <f ca="1">$G$2-F4</f>
        <v>29</v>
      </c>
      <c r="H4" s="16">
        <v>1</v>
      </c>
      <c r="I4" s="40" t="s">
        <v>4185</v>
      </c>
      <c r="J4" s="41" t="s">
        <v>4186</v>
      </c>
      <c r="K4" s="16">
        <v>12</v>
      </c>
      <c r="L4" s="16">
        <v>4</v>
      </c>
      <c r="M4" s="16">
        <v>2014</v>
      </c>
      <c r="N4" s="22" t="s">
        <v>165</v>
      </c>
      <c r="O4" s="22" t="s">
        <v>4187</v>
      </c>
      <c r="P4" s="22" t="s">
        <v>498</v>
      </c>
      <c r="Q4" s="22" t="s">
        <v>3385</v>
      </c>
      <c r="R4" s="22" t="s">
        <v>2978</v>
      </c>
      <c r="S4" s="16" t="s">
        <v>3390</v>
      </c>
      <c r="T4" s="33">
        <v>325</v>
      </c>
      <c r="U4" s="45">
        <v>43040</v>
      </c>
      <c r="V4" s="33">
        <v>25</v>
      </c>
      <c r="W4" s="33">
        <v>2</v>
      </c>
      <c r="X4" s="33">
        <v>2018</v>
      </c>
      <c r="Y4" s="33">
        <v>24</v>
      </c>
      <c r="Z4" s="33">
        <v>1</v>
      </c>
      <c r="AA4" s="33">
        <v>2018</v>
      </c>
    </row>
    <row r="5" spans="1:191" s="38" customFormat="1" ht="27" customHeight="1">
      <c r="A5" s="16">
        <f>+A4+1</f>
        <v>4</v>
      </c>
      <c r="B5" s="16">
        <v>4</v>
      </c>
      <c r="C5" s="39" t="s">
        <v>4188</v>
      </c>
      <c r="D5" s="66">
        <v>20</v>
      </c>
      <c r="E5" s="66">
        <v>5</v>
      </c>
      <c r="F5" s="22">
        <v>1993</v>
      </c>
      <c r="G5" s="16">
        <f ca="1">$G$2-F5</f>
        <v>25</v>
      </c>
      <c r="H5" s="16">
        <v>1</v>
      </c>
      <c r="I5" s="35" t="s">
        <v>4189</v>
      </c>
      <c r="J5" s="35" t="s">
        <v>4190</v>
      </c>
      <c r="K5" s="66">
        <v>20</v>
      </c>
      <c r="L5" s="66">
        <v>6</v>
      </c>
      <c r="M5" s="66">
        <v>2008</v>
      </c>
      <c r="N5" s="22" t="s">
        <v>70</v>
      </c>
      <c r="O5" s="22" t="s">
        <v>4191</v>
      </c>
      <c r="P5" s="22" t="s">
        <v>70</v>
      </c>
      <c r="Q5" s="22" t="s">
        <v>3385</v>
      </c>
      <c r="R5" s="22" t="s">
        <v>2978</v>
      </c>
      <c r="S5" s="16" t="s">
        <v>3390</v>
      </c>
      <c r="T5" s="35">
        <v>345</v>
      </c>
      <c r="U5" s="34">
        <v>43055</v>
      </c>
      <c r="V5" s="33">
        <v>18</v>
      </c>
      <c r="W5" s="33">
        <v>1</v>
      </c>
      <c r="X5" s="33">
        <v>2018</v>
      </c>
      <c r="Y5" s="33">
        <v>18</v>
      </c>
      <c r="Z5" s="33">
        <v>1</v>
      </c>
      <c r="AA5" s="33">
        <v>2018</v>
      </c>
    </row>
    <row r="6" spans="1:191" ht="21" customHeight="1">
      <c r="A6" s="16">
        <v>5</v>
      </c>
      <c r="B6" s="16">
        <v>5</v>
      </c>
      <c r="C6" s="39" t="s">
        <v>4192</v>
      </c>
      <c r="D6" s="66">
        <v>13</v>
      </c>
      <c r="E6" s="66">
        <v>10</v>
      </c>
      <c r="F6" s="22">
        <v>1983</v>
      </c>
      <c r="G6" s="16">
        <f>'[1]DS NHAN SU'!$G$2-F6</f>
        <v>35</v>
      </c>
      <c r="H6" s="16">
        <v>1</v>
      </c>
      <c r="I6" s="35" t="s">
        <v>4193</v>
      </c>
      <c r="J6" s="35" t="s">
        <v>4194</v>
      </c>
      <c r="K6" s="66">
        <v>1</v>
      </c>
      <c r="L6" s="66">
        <v>6</v>
      </c>
      <c r="M6" s="66">
        <v>2015</v>
      </c>
      <c r="N6" s="22" t="s">
        <v>767</v>
      </c>
      <c r="O6" s="22" t="s">
        <v>4195</v>
      </c>
      <c r="P6" s="22" t="s">
        <v>767</v>
      </c>
      <c r="Q6" s="22" t="s">
        <v>4196</v>
      </c>
      <c r="R6" s="33" t="s">
        <v>303</v>
      </c>
      <c r="S6" s="16" t="s">
        <v>292</v>
      </c>
      <c r="T6" s="32">
        <v>349</v>
      </c>
      <c r="U6" s="34">
        <v>43059</v>
      </c>
      <c r="V6" s="33">
        <v>5</v>
      </c>
      <c r="W6" s="33">
        <v>3</v>
      </c>
      <c r="X6" s="33">
        <v>2018</v>
      </c>
      <c r="Y6" s="33">
        <v>1</v>
      </c>
      <c r="Z6" s="33">
        <v>3</v>
      </c>
      <c r="AA6" s="33">
        <v>2018</v>
      </c>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row>
    <row r="7" spans="1:191" customFormat="1" ht="21" customHeight="1">
      <c r="A7" s="16">
        <v>6</v>
      </c>
      <c r="B7" s="16">
        <v>6</v>
      </c>
      <c r="C7" s="31" t="s">
        <v>4197</v>
      </c>
      <c r="D7" s="16">
        <v>3</v>
      </c>
      <c r="E7" s="16">
        <v>3</v>
      </c>
      <c r="F7" s="16">
        <v>1991</v>
      </c>
      <c r="G7" s="16">
        <f>'[1]DS NHAN SU'!$G$2-F7</f>
        <v>27</v>
      </c>
      <c r="H7" s="16">
        <v>0</v>
      </c>
      <c r="I7" s="16" t="s">
        <v>4198</v>
      </c>
      <c r="J7" s="32" t="s">
        <v>4199</v>
      </c>
      <c r="K7" s="16">
        <v>2</v>
      </c>
      <c r="L7" s="16">
        <v>1</v>
      </c>
      <c r="M7" s="16">
        <v>2008</v>
      </c>
      <c r="N7" s="16" t="s">
        <v>1598</v>
      </c>
      <c r="O7" s="16" t="s">
        <v>4200</v>
      </c>
      <c r="P7" s="16" t="s">
        <v>1598</v>
      </c>
      <c r="Q7" s="16" t="s">
        <v>1016</v>
      </c>
      <c r="R7" s="33" t="s">
        <v>279</v>
      </c>
      <c r="S7" s="16" t="s">
        <v>292</v>
      </c>
      <c r="T7" s="16">
        <v>50</v>
      </c>
      <c r="U7" s="224">
        <v>43102</v>
      </c>
      <c r="V7" s="33">
        <v>2</v>
      </c>
      <c r="W7" s="33">
        <v>3</v>
      </c>
      <c r="X7" s="33">
        <v>2018</v>
      </c>
      <c r="Y7" s="33">
        <v>1</v>
      </c>
      <c r="Z7" s="33">
        <v>3</v>
      </c>
      <c r="AA7" s="33">
        <v>2018</v>
      </c>
    </row>
    <row r="8" spans="1:191" ht="21" customHeight="1">
      <c r="A8" s="16">
        <v>7</v>
      </c>
      <c r="B8" s="16">
        <v>7</v>
      </c>
      <c r="C8" s="39" t="s">
        <v>4201</v>
      </c>
      <c r="D8" s="16">
        <v>19</v>
      </c>
      <c r="E8" s="16">
        <v>9</v>
      </c>
      <c r="F8" s="16">
        <v>1983</v>
      </c>
      <c r="G8" s="16">
        <f>'[1]DS NHAN SU'!$G$2-F8</f>
        <v>35</v>
      </c>
      <c r="H8" s="16">
        <v>1</v>
      </c>
      <c r="I8" s="40" t="s">
        <v>4202</v>
      </c>
      <c r="J8" s="41" t="s">
        <v>4203</v>
      </c>
      <c r="K8" s="16">
        <v>8</v>
      </c>
      <c r="L8" s="16">
        <v>11</v>
      </c>
      <c r="M8" s="16">
        <v>2013</v>
      </c>
      <c r="N8" s="22" t="s">
        <v>126</v>
      </c>
      <c r="O8" s="22" t="s">
        <v>4204</v>
      </c>
      <c r="P8" s="22" t="s">
        <v>126</v>
      </c>
      <c r="Q8" s="22" t="s">
        <v>3270</v>
      </c>
      <c r="R8" s="33" t="s">
        <v>3283</v>
      </c>
      <c r="S8" s="16" t="s">
        <v>3271</v>
      </c>
      <c r="T8" s="16">
        <v>347</v>
      </c>
      <c r="U8" s="29">
        <v>43132</v>
      </c>
      <c r="V8" s="33">
        <v>2</v>
      </c>
      <c r="W8" s="33">
        <v>3</v>
      </c>
      <c r="X8" s="33">
        <v>2018</v>
      </c>
      <c r="Y8" s="33">
        <v>1</v>
      </c>
      <c r="Z8" s="33">
        <v>3</v>
      </c>
      <c r="AA8" s="33">
        <v>2018</v>
      </c>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row>
    <row r="9" spans="1:191" ht="21" customHeight="1">
      <c r="A9" s="16">
        <v>8</v>
      </c>
      <c r="B9" s="16">
        <v>8</v>
      </c>
      <c r="C9" s="174" t="s">
        <v>4205</v>
      </c>
      <c r="D9" s="22">
        <v>2</v>
      </c>
      <c r="E9" s="22">
        <v>8</v>
      </c>
      <c r="F9" s="22">
        <v>1999</v>
      </c>
      <c r="G9" s="16">
        <f>'[1]DS NHAN SU'!$G$2-F9</f>
        <v>19</v>
      </c>
      <c r="H9" s="16">
        <v>0</v>
      </c>
      <c r="I9" s="22"/>
      <c r="J9" s="35" t="s">
        <v>4206</v>
      </c>
      <c r="K9" s="22">
        <v>29</v>
      </c>
      <c r="L9" s="22">
        <v>3</v>
      </c>
      <c r="M9" s="22">
        <v>2014</v>
      </c>
      <c r="N9" s="22" t="s">
        <v>70</v>
      </c>
      <c r="O9" s="22" t="s">
        <v>3407</v>
      </c>
      <c r="P9" s="22" t="s">
        <v>70</v>
      </c>
      <c r="Q9" s="22" t="s">
        <v>3385</v>
      </c>
      <c r="R9" s="22" t="s">
        <v>2978</v>
      </c>
      <c r="S9" s="22" t="s">
        <v>4207</v>
      </c>
      <c r="T9" s="35">
        <v>316</v>
      </c>
      <c r="U9" s="29">
        <v>43040</v>
      </c>
      <c r="V9" s="33">
        <v>3</v>
      </c>
      <c r="W9" s="33">
        <v>3</v>
      </c>
      <c r="X9" s="33">
        <v>2018</v>
      </c>
      <c r="Y9" s="33">
        <v>3</v>
      </c>
      <c r="Z9" s="33">
        <v>3</v>
      </c>
      <c r="AA9" s="33">
        <v>2018</v>
      </c>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row>
    <row r="10" spans="1:191" customFormat="1" ht="24" customHeight="1">
      <c r="A10" s="16">
        <f>+A9+1</f>
        <v>9</v>
      </c>
      <c r="B10" s="16">
        <v>9</v>
      </c>
      <c r="C10" s="39" t="s">
        <v>4208</v>
      </c>
      <c r="D10" s="16">
        <v>6</v>
      </c>
      <c r="E10" s="16">
        <v>8</v>
      </c>
      <c r="F10" s="16">
        <v>1994</v>
      </c>
      <c r="G10" s="16">
        <f ca="1">$G$2-F10</f>
        <v>24</v>
      </c>
      <c r="H10" s="16">
        <v>0</v>
      </c>
      <c r="I10" s="40" t="s">
        <v>4209</v>
      </c>
      <c r="J10" s="40" t="s">
        <v>4210</v>
      </c>
      <c r="K10" s="16">
        <v>19</v>
      </c>
      <c r="L10" s="16">
        <v>3</v>
      </c>
      <c r="M10" s="16">
        <v>2011</v>
      </c>
      <c r="N10" s="22" t="s">
        <v>524</v>
      </c>
      <c r="O10" s="22" t="s">
        <v>4211</v>
      </c>
      <c r="P10" s="22" t="s">
        <v>524</v>
      </c>
      <c r="Q10" s="16" t="s">
        <v>3282</v>
      </c>
      <c r="R10" s="33" t="s">
        <v>303</v>
      </c>
      <c r="S10" s="16" t="s">
        <v>292</v>
      </c>
      <c r="T10" s="22">
        <v>84</v>
      </c>
      <c r="U10" s="187">
        <v>42795</v>
      </c>
      <c r="V10" s="80">
        <v>10</v>
      </c>
      <c r="W10" s="80">
        <v>3</v>
      </c>
      <c r="X10" s="80">
        <v>2018</v>
      </c>
      <c r="Y10" s="139">
        <v>8</v>
      </c>
      <c r="Z10" s="139">
        <v>3</v>
      </c>
      <c r="AA10" s="30">
        <v>2018</v>
      </c>
    </row>
    <row r="11" spans="1:191" ht="21" customHeight="1">
      <c r="A11" s="16">
        <v>10</v>
      </c>
      <c r="B11" s="22">
        <v>10</v>
      </c>
      <c r="C11" s="39" t="s">
        <v>4212</v>
      </c>
      <c r="D11" s="16">
        <v>8</v>
      </c>
      <c r="E11" s="16">
        <v>2</v>
      </c>
      <c r="F11" s="16">
        <v>1987</v>
      </c>
      <c r="G11" s="16">
        <f>'[1]DS NHAN SU'!$G$2-F11</f>
        <v>31</v>
      </c>
      <c r="H11" s="22">
        <v>0</v>
      </c>
      <c r="I11" s="40" t="s">
        <v>4213</v>
      </c>
      <c r="J11" s="40" t="s">
        <v>4214</v>
      </c>
      <c r="K11" s="16">
        <v>15</v>
      </c>
      <c r="L11" s="16">
        <v>5</v>
      </c>
      <c r="M11" s="16">
        <v>2013</v>
      </c>
      <c r="N11" s="22" t="s">
        <v>70</v>
      </c>
      <c r="O11" s="22" t="s">
        <v>4215</v>
      </c>
      <c r="P11" s="22" t="s">
        <v>70</v>
      </c>
      <c r="Q11" s="22" t="s">
        <v>3791</v>
      </c>
      <c r="R11" s="22" t="s">
        <v>279</v>
      </c>
      <c r="S11" s="22" t="s">
        <v>330</v>
      </c>
      <c r="T11" s="22">
        <v>38</v>
      </c>
      <c r="U11" s="29">
        <v>43160</v>
      </c>
      <c r="V11" s="80">
        <v>9</v>
      </c>
      <c r="W11" s="80">
        <v>3</v>
      </c>
      <c r="X11" s="80">
        <v>2018</v>
      </c>
      <c r="Y11" s="139">
        <v>9</v>
      </c>
      <c r="Z11" s="139">
        <v>3</v>
      </c>
      <c r="AA11" s="30">
        <v>2018</v>
      </c>
      <c r="AB11" s="7"/>
      <c r="AC11" s="7"/>
      <c r="AD11" s="7"/>
      <c r="AE11" s="7"/>
      <c r="AF11" s="7"/>
      <c r="AG11" s="7"/>
      <c r="AH11" s="7"/>
      <c r="AI11" s="7"/>
      <c r="AJ11" s="7"/>
      <c r="AK11" s="7"/>
      <c r="AL11" s="7"/>
      <c r="AM11" s="7"/>
      <c r="AN11" s="7"/>
      <c r="AO11" s="7"/>
      <c r="AP11" s="7"/>
      <c r="AQ11" s="7"/>
      <c r="AR11" s="7"/>
      <c r="AS11" s="7"/>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59"/>
      <c r="EH11" s="59"/>
      <c r="EI11" s="59"/>
      <c r="EJ11" s="59"/>
      <c r="EK11" s="59"/>
      <c r="EL11" s="59"/>
      <c r="EM11" s="59"/>
      <c r="EN11" s="59"/>
      <c r="EO11" s="59"/>
      <c r="EP11" s="59"/>
      <c r="EQ11" s="59"/>
      <c r="ER11" s="59"/>
      <c r="ES11" s="59"/>
      <c r="ET11" s="59"/>
      <c r="EU11" s="59"/>
      <c r="EV11" s="59"/>
      <c r="EW11" s="59"/>
      <c r="EX11" s="59"/>
      <c r="EY11" s="59"/>
      <c r="EZ11" s="59"/>
      <c r="FA11" s="59"/>
      <c r="FB11" s="59"/>
      <c r="FC11" s="59"/>
      <c r="FD11" s="59"/>
      <c r="FE11" s="59"/>
      <c r="FF11" s="59"/>
      <c r="FG11" s="59"/>
      <c r="FH11" s="59"/>
      <c r="FI11" s="59"/>
      <c r="FJ11" s="59"/>
      <c r="FK11" s="59"/>
      <c r="FL11" s="59"/>
      <c r="FM11" s="59"/>
      <c r="FN11" s="59"/>
      <c r="FO11" s="59"/>
      <c r="FP11" s="59"/>
      <c r="FQ11" s="59"/>
      <c r="FR11" s="59"/>
      <c r="FS11" s="59"/>
      <c r="FT11" s="59"/>
      <c r="FU11" s="59"/>
      <c r="FV11" s="59"/>
      <c r="FW11" s="59"/>
      <c r="FX11" s="59"/>
      <c r="FY11" s="59"/>
      <c r="FZ11" s="59"/>
      <c r="GA11" s="59"/>
      <c r="GB11" s="59"/>
      <c r="GC11" s="59"/>
      <c r="GD11" s="59"/>
      <c r="GE11" s="59"/>
      <c r="GF11" s="59"/>
      <c r="GG11" s="59"/>
      <c r="GH11" s="59"/>
      <c r="GI11" s="59"/>
    </row>
    <row r="12" spans="1:191" ht="21" customHeight="1">
      <c r="A12" s="16">
        <f>+A11+1</f>
        <v>11</v>
      </c>
      <c r="B12" s="16">
        <v>11</v>
      </c>
      <c r="C12" s="31" t="s">
        <v>4216</v>
      </c>
      <c r="D12" s="16">
        <v>10</v>
      </c>
      <c r="E12" s="16">
        <v>8</v>
      </c>
      <c r="F12" s="16">
        <v>1966</v>
      </c>
      <c r="G12" s="16">
        <f ca="1">$G$2-F12</f>
        <v>52</v>
      </c>
      <c r="H12" s="16">
        <v>1</v>
      </c>
      <c r="I12" s="32" t="s">
        <v>4217</v>
      </c>
      <c r="J12" s="32" t="s">
        <v>4218</v>
      </c>
      <c r="K12" s="16">
        <v>31</v>
      </c>
      <c r="L12" s="16">
        <v>5</v>
      </c>
      <c r="M12" s="16">
        <v>2011</v>
      </c>
      <c r="N12" s="16" t="s">
        <v>1406</v>
      </c>
      <c r="O12" s="16" t="s">
        <v>4219</v>
      </c>
      <c r="P12" s="16" t="s">
        <v>1406</v>
      </c>
      <c r="Q12" s="22" t="s">
        <v>3385</v>
      </c>
      <c r="R12" s="22" t="s">
        <v>2978</v>
      </c>
      <c r="S12" s="16" t="s">
        <v>3397</v>
      </c>
      <c r="T12" s="32">
        <v>318</v>
      </c>
      <c r="U12" s="34">
        <v>43030</v>
      </c>
      <c r="V12" s="80">
        <v>10</v>
      </c>
      <c r="W12" s="80">
        <v>3</v>
      </c>
      <c r="X12" s="80">
        <v>2018</v>
      </c>
      <c r="Y12" s="139">
        <v>10</v>
      </c>
      <c r="Z12" s="139">
        <v>3</v>
      </c>
      <c r="AA12" s="30">
        <v>2018</v>
      </c>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row>
    <row r="13" spans="1:191" customFormat="1" ht="21" customHeight="1">
      <c r="A13" s="16">
        <v>12</v>
      </c>
      <c r="B13" s="16">
        <v>12</v>
      </c>
      <c r="C13" s="39" t="s">
        <v>4220</v>
      </c>
      <c r="D13" s="16">
        <v>1</v>
      </c>
      <c r="E13" s="16">
        <v>8</v>
      </c>
      <c r="F13" s="16">
        <v>1990</v>
      </c>
      <c r="G13" s="16">
        <f>'[1]DS NHAN SU'!$G$2-F13</f>
        <v>28</v>
      </c>
      <c r="H13" s="16">
        <v>1</v>
      </c>
      <c r="I13" s="40" t="s">
        <v>4221</v>
      </c>
      <c r="J13" s="40" t="s">
        <v>4222</v>
      </c>
      <c r="K13" s="16">
        <v>17</v>
      </c>
      <c r="L13" s="16">
        <v>7</v>
      </c>
      <c r="M13" s="16">
        <v>2007</v>
      </c>
      <c r="N13" s="22" t="s">
        <v>2963</v>
      </c>
      <c r="O13" s="22" t="s">
        <v>4223</v>
      </c>
      <c r="P13" s="22" t="s">
        <v>762</v>
      </c>
      <c r="Q13" s="22" t="s">
        <v>1905</v>
      </c>
      <c r="R13" s="22" t="s">
        <v>209</v>
      </c>
      <c r="S13" s="16" t="s">
        <v>151</v>
      </c>
      <c r="T13" s="141">
        <v>34</v>
      </c>
      <c r="U13" s="142">
        <v>43062</v>
      </c>
      <c r="V13" s="80">
        <v>12</v>
      </c>
      <c r="W13" s="80">
        <v>3</v>
      </c>
      <c r="X13" s="80">
        <v>2018</v>
      </c>
      <c r="Y13" s="139">
        <v>12</v>
      </c>
      <c r="Z13" s="139">
        <v>3</v>
      </c>
      <c r="AA13" s="30">
        <v>2018</v>
      </c>
    </row>
    <row r="14" spans="1:191" customFormat="1" ht="21" customHeight="1">
      <c r="A14" s="16">
        <v>13</v>
      </c>
      <c r="B14" s="16">
        <v>13</v>
      </c>
      <c r="C14" s="31" t="s">
        <v>4224</v>
      </c>
      <c r="D14" s="16">
        <v>8</v>
      </c>
      <c r="E14" s="16">
        <v>3</v>
      </c>
      <c r="F14" s="16">
        <v>1985</v>
      </c>
      <c r="G14" s="16">
        <f>'[1]DS NHAN SU'!$G$2-F14</f>
        <v>33</v>
      </c>
      <c r="H14" s="16">
        <v>1</v>
      </c>
      <c r="I14" s="32" t="s">
        <v>4225</v>
      </c>
      <c r="J14" s="32" t="s">
        <v>4226</v>
      </c>
      <c r="K14" s="16">
        <v>10</v>
      </c>
      <c r="L14" s="16">
        <v>8</v>
      </c>
      <c r="M14" s="16">
        <v>2015</v>
      </c>
      <c r="N14" s="16" t="s">
        <v>70</v>
      </c>
      <c r="O14" s="16" t="s">
        <v>4227</v>
      </c>
      <c r="P14" s="16" t="s">
        <v>70</v>
      </c>
      <c r="Q14" s="22" t="s">
        <v>3385</v>
      </c>
      <c r="R14" s="33" t="s">
        <v>303</v>
      </c>
      <c r="S14" s="16" t="s">
        <v>3271</v>
      </c>
      <c r="T14" s="16">
        <v>929</v>
      </c>
      <c r="U14" s="29">
        <v>43070</v>
      </c>
      <c r="V14" s="80">
        <v>3</v>
      </c>
      <c r="W14" s="80">
        <v>3</v>
      </c>
      <c r="X14" s="80">
        <v>2018</v>
      </c>
      <c r="Y14" s="139">
        <v>3</v>
      </c>
      <c r="Z14" s="139">
        <v>3</v>
      </c>
      <c r="AA14" s="30">
        <v>2018</v>
      </c>
    </row>
    <row r="15" spans="1:191" customFormat="1" ht="21" customHeight="1">
      <c r="A15" s="16">
        <v>14</v>
      </c>
      <c r="B15" s="16">
        <v>14</v>
      </c>
      <c r="C15" s="39" t="s">
        <v>4228</v>
      </c>
      <c r="D15" s="66">
        <v>25</v>
      </c>
      <c r="E15" s="66">
        <v>11</v>
      </c>
      <c r="F15" s="88">
        <v>1972</v>
      </c>
      <c r="G15" s="16">
        <f>'[1]DS NHAN SU'!$G$2-F15</f>
        <v>46</v>
      </c>
      <c r="H15" s="16">
        <v>0</v>
      </c>
      <c r="I15" s="22">
        <v>1639080560</v>
      </c>
      <c r="J15" s="35" t="s">
        <v>4229</v>
      </c>
      <c r="K15" s="66">
        <v>22</v>
      </c>
      <c r="L15" s="66">
        <v>7</v>
      </c>
      <c r="M15" s="88">
        <v>2015</v>
      </c>
      <c r="N15" s="22" t="s">
        <v>70</v>
      </c>
      <c r="O15" s="22" t="s">
        <v>4230</v>
      </c>
      <c r="P15" s="22" t="s">
        <v>70</v>
      </c>
      <c r="Q15" s="22" t="s">
        <v>3385</v>
      </c>
      <c r="R15" s="22" t="s">
        <v>2978</v>
      </c>
      <c r="S15" s="22" t="s">
        <v>4182</v>
      </c>
      <c r="T15" s="35">
        <v>348</v>
      </c>
      <c r="U15" s="94">
        <v>43160</v>
      </c>
      <c r="V15" s="80">
        <v>5</v>
      </c>
      <c r="W15" s="80">
        <v>3</v>
      </c>
      <c r="X15" s="80">
        <v>2018</v>
      </c>
      <c r="Y15" s="139">
        <v>5</v>
      </c>
      <c r="Z15" s="139">
        <v>3</v>
      </c>
      <c r="AA15" s="30">
        <v>2018</v>
      </c>
    </row>
    <row r="16" spans="1:191" customFormat="1" ht="22.5" customHeight="1">
      <c r="A16" s="16">
        <f>+A15+1</f>
        <v>15</v>
      </c>
      <c r="B16" s="16">
        <v>15</v>
      </c>
      <c r="C16" s="31" t="s">
        <v>4231</v>
      </c>
      <c r="D16" s="16">
        <v>10</v>
      </c>
      <c r="E16" s="16">
        <v>4</v>
      </c>
      <c r="F16" s="16">
        <v>1992</v>
      </c>
      <c r="G16" s="16">
        <f ca="1">$G$2-F16</f>
        <v>26</v>
      </c>
      <c r="H16" s="16">
        <v>0</v>
      </c>
      <c r="I16" s="32" t="s">
        <v>4232</v>
      </c>
      <c r="J16" s="32" t="s">
        <v>4233</v>
      </c>
      <c r="K16" s="16">
        <v>22</v>
      </c>
      <c r="L16" s="16">
        <v>8</v>
      </c>
      <c r="M16" s="16">
        <v>2008</v>
      </c>
      <c r="N16" s="16" t="s">
        <v>247</v>
      </c>
      <c r="O16" s="16" t="s">
        <v>4234</v>
      </c>
      <c r="P16" s="16" t="s">
        <v>247</v>
      </c>
      <c r="Q16" s="16" t="s">
        <v>3253</v>
      </c>
      <c r="R16" s="33" t="s">
        <v>3283</v>
      </c>
      <c r="S16" s="16" t="s">
        <v>3271</v>
      </c>
      <c r="T16" s="16">
        <v>242</v>
      </c>
      <c r="U16" s="224">
        <v>43102</v>
      </c>
      <c r="V16" s="80">
        <v>1</v>
      </c>
      <c r="W16" s="80">
        <v>4</v>
      </c>
      <c r="X16" s="80">
        <v>2018</v>
      </c>
      <c r="Y16" s="139">
        <v>16</v>
      </c>
      <c r="Z16" s="139">
        <v>3</v>
      </c>
      <c r="AA16" s="30">
        <v>2018</v>
      </c>
    </row>
    <row r="17" spans="1:191" customFormat="1" ht="22.5" customHeight="1">
      <c r="A17" s="16">
        <f>+A16+1</f>
        <v>16</v>
      </c>
      <c r="B17" s="16">
        <v>16</v>
      </c>
      <c r="C17" s="39" t="s">
        <v>4235</v>
      </c>
      <c r="D17" s="16">
        <v>28</v>
      </c>
      <c r="E17" s="16">
        <v>8</v>
      </c>
      <c r="F17" s="16">
        <v>1989</v>
      </c>
      <c r="G17" s="16">
        <f ca="1">$G$2-F17</f>
        <v>29</v>
      </c>
      <c r="H17" s="16">
        <v>1</v>
      </c>
      <c r="I17" s="40" t="s">
        <v>2549</v>
      </c>
      <c r="J17" s="40" t="s">
        <v>2550</v>
      </c>
      <c r="K17" s="16">
        <v>18</v>
      </c>
      <c r="L17" s="16">
        <v>7</v>
      </c>
      <c r="M17" s="16">
        <v>2017</v>
      </c>
      <c r="N17" s="22" t="s">
        <v>760</v>
      </c>
      <c r="O17" s="22" t="s">
        <v>773</v>
      </c>
      <c r="P17" s="22" t="s">
        <v>760</v>
      </c>
      <c r="Q17" s="22" t="s">
        <v>2443</v>
      </c>
      <c r="R17" s="33" t="s">
        <v>2551</v>
      </c>
      <c r="S17" s="16" t="s">
        <v>151</v>
      </c>
      <c r="T17" s="16">
        <v>340</v>
      </c>
      <c r="U17" s="29">
        <v>43044</v>
      </c>
      <c r="V17" s="80">
        <v>1</v>
      </c>
      <c r="W17" s="80">
        <v>4</v>
      </c>
      <c r="X17" s="80">
        <v>2018</v>
      </c>
      <c r="Y17" s="139">
        <v>16</v>
      </c>
      <c r="Z17" s="139">
        <v>3</v>
      </c>
      <c r="AA17" s="30">
        <v>2018</v>
      </c>
    </row>
    <row r="18" spans="1:191" customFormat="1" ht="21" customHeight="1">
      <c r="A18" s="16">
        <v>17</v>
      </c>
      <c r="B18" s="16">
        <v>17</v>
      </c>
      <c r="C18" s="174" t="s">
        <v>4236</v>
      </c>
      <c r="D18" s="66">
        <v>14</v>
      </c>
      <c r="E18" s="66">
        <v>11</v>
      </c>
      <c r="F18" s="22">
        <v>1994</v>
      </c>
      <c r="G18" s="16">
        <f>'[1]DS NHAN SU'!$G$2-F18</f>
        <v>24</v>
      </c>
      <c r="H18" s="16">
        <v>1</v>
      </c>
      <c r="I18" s="22"/>
      <c r="J18" s="35" t="s">
        <v>4237</v>
      </c>
      <c r="K18" s="66">
        <v>12</v>
      </c>
      <c r="L18" s="66">
        <v>10</v>
      </c>
      <c r="M18" s="22">
        <v>2012</v>
      </c>
      <c r="N18" s="22" t="s">
        <v>70</v>
      </c>
      <c r="O18" s="22" t="s">
        <v>3406</v>
      </c>
      <c r="P18" s="22" t="s">
        <v>70</v>
      </c>
      <c r="Q18" s="22" t="s">
        <v>3385</v>
      </c>
      <c r="R18" s="22" t="s">
        <v>2978</v>
      </c>
      <c r="S18" s="22" t="s">
        <v>4182</v>
      </c>
      <c r="T18" s="35">
        <v>319</v>
      </c>
      <c r="U18" s="29">
        <v>43040</v>
      </c>
      <c r="V18" s="80">
        <v>15</v>
      </c>
      <c r="W18" s="80">
        <v>3</v>
      </c>
      <c r="X18" s="80">
        <v>2018</v>
      </c>
      <c r="Y18" s="139">
        <v>15</v>
      </c>
      <c r="Z18" s="139">
        <v>3</v>
      </c>
      <c r="AA18" s="30">
        <v>2018</v>
      </c>
    </row>
    <row r="19" spans="1:191" customFormat="1" ht="21" customHeight="1">
      <c r="A19" s="16">
        <v>18</v>
      </c>
      <c r="B19" s="16">
        <v>18</v>
      </c>
      <c r="C19" s="31" t="s">
        <v>4238</v>
      </c>
      <c r="D19" s="16">
        <v>17</v>
      </c>
      <c r="E19" s="16">
        <v>4</v>
      </c>
      <c r="F19" s="16">
        <v>1980</v>
      </c>
      <c r="G19" s="16">
        <f>'[1]DS NHAN SU'!$G$2-F19</f>
        <v>38</v>
      </c>
      <c r="H19" s="16">
        <v>1</v>
      </c>
      <c r="I19" s="32" t="s">
        <v>4239</v>
      </c>
      <c r="J19" s="32" t="s">
        <v>4240</v>
      </c>
      <c r="K19" s="16">
        <v>7</v>
      </c>
      <c r="L19" s="16">
        <v>2</v>
      </c>
      <c r="M19" s="16">
        <v>2012</v>
      </c>
      <c r="N19" s="16" t="s">
        <v>70</v>
      </c>
      <c r="O19" s="16" t="s">
        <v>4241</v>
      </c>
      <c r="P19" s="16" t="s">
        <v>70</v>
      </c>
      <c r="Q19" s="22" t="s">
        <v>3385</v>
      </c>
      <c r="R19" s="22" t="s">
        <v>2978</v>
      </c>
      <c r="S19" s="16" t="s">
        <v>4182</v>
      </c>
      <c r="T19" s="32">
        <v>293</v>
      </c>
      <c r="U19" s="34">
        <v>43102</v>
      </c>
      <c r="V19" s="80">
        <v>16</v>
      </c>
      <c r="W19" s="80">
        <v>3</v>
      </c>
      <c r="X19" s="80">
        <v>2018</v>
      </c>
      <c r="Y19" s="139">
        <v>15</v>
      </c>
      <c r="Z19" s="139">
        <v>3</v>
      </c>
      <c r="AA19" s="30">
        <v>2018</v>
      </c>
    </row>
    <row r="20" spans="1:191" customFormat="1" ht="21" customHeight="1">
      <c r="A20" s="16">
        <v>19</v>
      </c>
      <c r="B20" s="16">
        <v>19</v>
      </c>
      <c r="C20" s="174" t="s">
        <v>4242</v>
      </c>
      <c r="D20" s="16">
        <v>7</v>
      </c>
      <c r="E20" s="16">
        <v>2</v>
      </c>
      <c r="F20" s="22">
        <v>1994</v>
      </c>
      <c r="G20" s="16">
        <f>'[1]DS NHAN SU'!$G$2-F20</f>
        <v>24</v>
      </c>
      <c r="H20" s="16">
        <v>0</v>
      </c>
      <c r="I20" s="35" t="s">
        <v>4243</v>
      </c>
      <c r="J20" s="35" t="s">
        <v>4244</v>
      </c>
      <c r="K20" s="66">
        <v>22</v>
      </c>
      <c r="L20" s="66">
        <v>6</v>
      </c>
      <c r="M20" s="22">
        <v>2012</v>
      </c>
      <c r="N20" s="22" t="s">
        <v>70</v>
      </c>
      <c r="O20" s="22" t="s">
        <v>4245</v>
      </c>
      <c r="P20" s="22" t="s">
        <v>70</v>
      </c>
      <c r="Q20" s="22" t="s">
        <v>3385</v>
      </c>
      <c r="R20" s="22" t="s">
        <v>2978</v>
      </c>
      <c r="S20" s="22" t="s">
        <v>4246</v>
      </c>
      <c r="T20" s="35">
        <v>318</v>
      </c>
      <c r="U20" s="34">
        <v>43040</v>
      </c>
      <c r="V20" s="80">
        <v>20</v>
      </c>
      <c r="W20" s="80">
        <v>3</v>
      </c>
      <c r="X20" s="80">
        <v>2018</v>
      </c>
      <c r="Y20" s="139">
        <v>19</v>
      </c>
      <c r="Z20" s="139">
        <v>3</v>
      </c>
      <c r="AA20" s="30">
        <v>2018</v>
      </c>
    </row>
    <row r="21" spans="1:191" ht="21" customHeight="1">
      <c r="A21" s="16">
        <v>20</v>
      </c>
      <c r="B21" s="16">
        <v>20</v>
      </c>
      <c r="C21" s="31" t="s">
        <v>4247</v>
      </c>
      <c r="D21" s="16">
        <v>31</v>
      </c>
      <c r="E21" s="16">
        <v>5</v>
      </c>
      <c r="F21" s="16">
        <v>1974</v>
      </c>
      <c r="G21" s="16">
        <f>'[2]DS NHAN SU'!$G$9-F21</f>
        <v>-1949</v>
      </c>
      <c r="H21" s="16">
        <v>0</v>
      </c>
      <c r="I21" s="32" t="s">
        <v>4248</v>
      </c>
      <c r="J21" s="32" t="s">
        <v>4249</v>
      </c>
      <c r="K21" s="32">
        <v>12</v>
      </c>
      <c r="L21" s="16">
        <v>7</v>
      </c>
      <c r="M21" s="16">
        <v>2004</v>
      </c>
      <c r="N21" s="16" t="s">
        <v>70</v>
      </c>
      <c r="O21" s="16" t="s">
        <v>4250</v>
      </c>
      <c r="P21" s="16" t="s">
        <v>70</v>
      </c>
      <c r="Q21" s="22" t="s">
        <v>3385</v>
      </c>
      <c r="R21" s="22" t="s">
        <v>2978</v>
      </c>
      <c r="S21" s="16" t="s">
        <v>4182</v>
      </c>
      <c r="T21" s="32">
        <v>162</v>
      </c>
      <c r="U21" s="34">
        <v>42737</v>
      </c>
      <c r="V21" s="80">
        <v>19</v>
      </c>
      <c r="W21" s="80">
        <v>3</v>
      </c>
      <c r="X21" s="80">
        <v>2018</v>
      </c>
      <c r="Y21" s="139">
        <v>19</v>
      </c>
      <c r="Z21" s="139">
        <v>3</v>
      </c>
      <c r="AA21" s="30">
        <v>2018</v>
      </c>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row>
    <row r="22" spans="1:191" ht="21" customHeight="1">
      <c r="A22" s="16">
        <f>+A21+1</f>
        <v>21</v>
      </c>
      <c r="B22" s="16">
        <v>21</v>
      </c>
      <c r="C22" s="39" t="s">
        <v>4251</v>
      </c>
      <c r="D22" s="16">
        <v>27</v>
      </c>
      <c r="E22" s="16">
        <v>7</v>
      </c>
      <c r="F22" s="16">
        <v>1996</v>
      </c>
      <c r="G22" s="16">
        <f ca="1">$G$2-F22</f>
        <v>22</v>
      </c>
      <c r="H22" s="16">
        <v>0</v>
      </c>
      <c r="I22" s="40" t="s">
        <v>4252</v>
      </c>
      <c r="J22" s="40" t="s">
        <v>4253</v>
      </c>
      <c r="K22" s="16">
        <v>1</v>
      </c>
      <c r="L22" s="16">
        <v>3</v>
      </c>
      <c r="M22" s="16">
        <v>2017</v>
      </c>
      <c r="N22" s="22" t="s">
        <v>70</v>
      </c>
      <c r="O22" s="22" t="s">
        <v>4254</v>
      </c>
      <c r="P22" s="22" t="s">
        <v>70</v>
      </c>
      <c r="Q22" s="22" t="s">
        <v>4255</v>
      </c>
      <c r="R22" s="33" t="s">
        <v>303</v>
      </c>
      <c r="S22" s="16" t="s">
        <v>292</v>
      </c>
      <c r="T22" s="16">
        <v>222</v>
      </c>
      <c r="U22" s="29">
        <v>42948</v>
      </c>
      <c r="V22" s="80">
        <v>1</v>
      </c>
      <c r="W22" s="80">
        <v>4</v>
      </c>
      <c r="X22" s="80">
        <v>2018</v>
      </c>
      <c r="Y22" s="139">
        <v>19</v>
      </c>
      <c r="Z22" s="139">
        <v>3</v>
      </c>
      <c r="AA22" s="30">
        <v>2018</v>
      </c>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row>
    <row r="23" spans="1:191" ht="21" customHeight="1">
      <c r="A23" s="16">
        <v>22</v>
      </c>
      <c r="B23" s="16">
        <v>22</v>
      </c>
      <c r="C23" s="39" t="s">
        <v>4256</v>
      </c>
      <c r="D23" s="16">
        <v>4</v>
      </c>
      <c r="E23" s="16">
        <v>9</v>
      </c>
      <c r="F23" s="16">
        <v>1981</v>
      </c>
      <c r="G23" s="16">
        <f>'[1]DS NHAN SU'!$G$2-F23</f>
        <v>37</v>
      </c>
      <c r="H23" s="16">
        <v>0</v>
      </c>
      <c r="I23" s="40" t="s">
        <v>4257</v>
      </c>
      <c r="J23" s="40" t="s">
        <v>4258</v>
      </c>
      <c r="K23" s="16">
        <v>2</v>
      </c>
      <c r="L23" s="16">
        <v>6</v>
      </c>
      <c r="M23" s="16">
        <v>2012</v>
      </c>
      <c r="N23" s="22" t="s">
        <v>474</v>
      </c>
      <c r="O23" s="22" t="s">
        <v>4259</v>
      </c>
      <c r="P23" s="22" t="s">
        <v>474</v>
      </c>
      <c r="Q23" s="16" t="s">
        <v>4260</v>
      </c>
      <c r="R23" s="33" t="s">
        <v>303</v>
      </c>
      <c r="S23" s="16" t="s">
        <v>292</v>
      </c>
      <c r="T23" s="16">
        <v>106</v>
      </c>
      <c r="U23" s="29">
        <v>42826</v>
      </c>
      <c r="V23" s="80">
        <v>1</v>
      </c>
      <c r="W23" s="80">
        <v>4</v>
      </c>
      <c r="X23" s="80">
        <v>2018</v>
      </c>
      <c r="Y23" s="139">
        <v>21</v>
      </c>
      <c r="Z23" s="139">
        <v>3</v>
      </c>
      <c r="AA23" s="30">
        <v>2018</v>
      </c>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row>
    <row r="24" spans="1:191" ht="21" customHeight="1">
      <c r="A24" s="16">
        <f>+A23+1</f>
        <v>23</v>
      </c>
      <c r="B24" s="16">
        <v>23</v>
      </c>
      <c r="C24" s="31" t="s">
        <v>4261</v>
      </c>
      <c r="D24" s="16">
        <v>12</v>
      </c>
      <c r="E24" s="16">
        <v>8</v>
      </c>
      <c r="F24" s="16">
        <v>1994</v>
      </c>
      <c r="G24" s="16">
        <f ca="1">$G$2-F24</f>
        <v>24</v>
      </c>
      <c r="H24" s="16">
        <v>1</v>
      </c>
      <c r="I24" s="32" t="s">
        <v>4262</v>
      </c>
      <c r="J24" s="32" t="s">
        <v>4263</v>
      </c>
      <c r="K24" s="16">
        <v>7</v>
      </c>
      <c r="L24" s="16">
        <v>4</v>
      </c>
      <c r="M24" s="16">
        <v>2009</v>
      </c>
      <c r="N24" s="16" t="s">
        <v>70</v>
      </c>
      <c r="O24" s="16" t="s">
        <v>4264</v>
      </c>
      <c r="P24" s="16" t="s">
        <v>70</v>
      </c>
      <c r="Q24" s="22" t="s">
        <v>3385</v>
      </c>
      <c r="R24" s="22" t="s">
        <v>2978</v>
      </c>
      <c r="S24" s="16" t="s">
        <v>3390</v>
      </c>
      <c r="T24" s="32">
        <v>321</v>
      </c>
      <c r="U24" s="34">
        <v>43040</v>
      </c>
      <c r="V24" s="80">
        <v>24</v>
      </c>
      <c r="W24" s="80">
        <v>3</v>
      </c>
      <c r="X24" s="80">
        <v>2018</v>
      </c>
      <c r="Y24" s="139">
        <v>24</v>
      </c>
      <c r="Z24" s="139">
        <v>3</v>
      </c>
      <c r="AA24" s="30">
        <v>2018</v>
      </c>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c r="BM24" s="127"/>
      <c r="BN24" s="127"/>
      <c r="BO24" s="127"/>
      <c r="BP24" s="127"/>
      <c r="BQ24" s="127"/>
      <c r="BR24" s="127"/>
      <c r="BS24" s="127"/>
      <c r="BT24" s="127"/>
      <c r="BU24" s="127"/>
      <c r="BV24" s="127"/>
      <c r="BW24" s="127"/>
      <c r="BX24" s="127"/>
      <c r="BY24" s="127"/>
      <c r="BZ24" s="127"/>
      <c r="CA24" s="127"/>
      <c r="CB24" s="127"/>
      <c r="CC24" s="127"/>
      <c r="CD24" s="127"/>
      <c r="CE24" s="127"/>
      <c r="CF24" s="127"/>
      <c r="CG24" s="127"/>
      <c r="CH24" s="127"/>
      <c r="CI24" s="127"/>
      <c r="CJ24" s="127"/>
      <c r="CK24" s="127"/>
      <c r="CL24" s="127"/>
      <c r="CM24" s="127"/>
      <c r="CN24" s="127"/>
      <c r="CO24" s="127"/>
      <c r="CP24" s="127"/>
      <c r="CQ24" s="127"/>
      <c r="CR24" s="127"/>
      <c r="CS24" s="127"/>
      <c r="CT24" s="127"/>
      <c r="CU24" s="127"/>
      <c r="CV24" s="127"/>
      <c r="CW24" s="127"/>
      <c r="CX24" s="127"/>
      <c r="CY24" s="127"/>
      <c r="CZ24" s="127"/>
      <c r="DA24" s="127"/>
      <c r="DB24" s="127"/>
      <c r="DC24" s="127"/>
      <c r="DD24" s="127"/>
      <c r="DE24" s="127"/>
      <c r="DF24" s="127"/>
      <c r="DG24" s="127"/>
      <c r="DH24" s="127"/>
      <c r="DI24" s="127"/>
      <c r="DJ24" s="127"/>
      <c r="DK24" s="127"/>
      <c r="DL24" s="127"/>
      <c r="DM24" s="127"/>
      <c r="DN24" s="127"/>
      <c r="DO24" s="127"/>
      <c r="DP24" s="127"/>
      <c r="DQ24" s="127"/>
      <c r="DR24" s="127"/>
      <c r="DS24" s="127"/>
      <c r="DT24" s="127"/>
      <c r="DU24" s="127"/>
      <c r="DV24" s="127"/>
      <c r="DW24" s="127"/>
      <c r="DX24" s="127"/>
      <c r="DY24" s="127"/>
      <c r="DZ24" s="127"/>
      <c r="EA24" s="127"/>
      <c r="EB24" s="127"/>
      <c r="EC24" s="127"/>
      <c r="ED24" s="127"/>
      <c r="EE24" s="127"/>
      <c r="EF24" s="127"/>
      <c r="EG24" s="127"/>
      <c r="EH24" s="127"/>
      <c r="EI24" s="127"/>
      <c r="EJ24" s="127"/>
      <c r="EK24" s="127"/>
      <c r="EL24" s="127"/>
      <c r="EM24" s="127"/>
      <c r="EN24" s="127"/>
      <c r="EO24" s="127"/>
      <c r="EP24" s="127"/>
      <c r="EQ24" s="127"/>
      <c r="ER24" s="127"/>
      <c r="ES24" s="127"/>
      <c r="ET24" s="127"/>
      <c r="EU24" s="127"/>
      <c r="EV24" s="127"/>
      <c r="EW24" s="127"/>
      <c r="EX24" s="127"/>
      <c r="EY24" s="127"/>
      <c r="EZ24" s="127"/>
      <c r="FA24" s="127"/>
      <c r="FB24" s="127"/>
      <c r="FC24" s="127"/>
      <c r="FD24" s="127"/>
      <c r="FE24" s="127"/>
      <c r="FF24" s="127"/>
      <c r="FG24" s="127"/>
      <c r="FH24" s="127"/>
      <c r="FI24" s="127"/>
      <c r="FJ24" s="127"/>
      <c r="FK24" s="127"/>
      <c r="FL24" s="127"/>
      <c r="FM24" s="127"/>
      <c r="FN24" s="127"/>
      <c r="FO24" s="127"/>
      <c r="FP24" s="127"/>
      <c r="FQ24" s="127"/>
      <c r="FR24" s="127"/>
      <c r="FS24" s="127"/>
      <c r="FT24" s="127"/>
      <c r="FU24" s="127"/>
      <c r="FV24" s="127"/>
      <c r="FW24" s="127"/>
      <c r="FX24" s="127"/>
      <c r="FY24" s="127"/>
      <c r="FZ24" s="127"/>
      <c r="GA24" s="127"/>
      <c r="GB24" s="127"/>
      <c r="GC24" s="127"/>
      <c r="GD24" s="127"/>
      <c r="GE24" s="127"/>
      <c r="GF24" s="127"/>
      <c r="GG24" s="127"/>
      <c r="GH24" s="127"/>
      <c r="GI24" s="127"/>
    </row>
    <row r="25" spans="1:191" s="38" customFormat="1" ht="21" customHeight="1">
      <c r="A25" s="16">
        <v>24</v>
      </c>
      <c r="B25" s="16">
        <v>24</v>
      </c>
      <c r="C25" s="39" t="s">
        <v>4265</v>
      </c>
      <c r="D25" s="16">
        <v>29</v>
      </c>
      <c r="E25" s="16">
        <v>7</v>
      </c>
      <c r="F25" s="16">
        <v>1974</v>
      </c>
      <c r="G25" s="16">
        <f>'[1]DS NHAN SU'!$G$2-F25</f>
        <v>44</v>
      </c>
      <c r="H25" s="16">
        <v>1</v>
      </c>
      <c r="I25" s="40" t="s">
        <v>4266</v>
      </c>
      <c r="J25" s="40" t="s">
        <v>4267</v>
      </c>
      <c r="K25" s="16">
        <v>8</v>
      </c>
      <c r="L25" s="16">
        <v>12</v>
      </c>
      <c r="M25" s="16">
        <v>2007</v>
      </c>
      <c r="N25" s="22" t="s">
        <v>760</v>
      </c>
      <c r="O25" s="22" t="s">
        <v>4268</v>
      </c>
      <c r="P25" s="22" t="s">
        <v>760</v>
      </c>
      <c r="Q25" s="22" t="s">
        <v>1608</v>
      </c>
      <c r="R25" s="22" t="s">
        <v>1644</v>
      </c>
      <c r="S25" s="16" t="s">
        <v>151</v>
      </c>
      <c r="T25" s="16">
        <v>38</v>
      </c>
      <c r="U25" s="29">
        <v>43132</v>
      </c>
      <c r="V25" s="80">
        <v>1</v>
      </c>
      <c r="W25" s="80">
        <v>4</v>
      </c>
      <c r="X25" s="80">
        <v>2018</v>
      </c>
      <c r="Y25" s="139">
        <v>27</v>
      </c>
      <c r="Z25" s="139">
        <v>3</v>
      </c>
      <c r="AA25" s="30">
        <v>2018</v>
      </c>
    </row>
    <row r="26" spans="1:191" ht="21" customHeight="1">
      <c r="A26" s="16">
        <f>+A25+1</f>
        <v>25</v>
      </c>
      <c r="B26" s="16">
        <v>25</v>
      </c>
      <c r="C26" s="31" t="s">
        <v>4269</v>
      </c>
      <c r="D26" s="16">
        <v>24</v>
      </c>
      <c r="E26" s="16">
        <v>7</v>
      </c>
      <c r="F26" s="16">
        <v>1992</v>
      </c>
      <c r="G26" s="16">
        <f ca="1">$G$2-F26</f>
        <v>26</v>
      </c>
      <c r="H26" s="16">
        <v>0</v>
      </c>
      <c r="I26" s="32" t="s">
        <v>4270</v>
      </c>
      <c r="J26" s="32" t="s">
        <v>4271</v>
      </c>
      <c r="K26" s="16">
        <v>5</v>
      </c>
      <c r="L26" s="16">
        <v>10</v>
      </c>
      <c r="M26" s="16">
        <v>2015</v>
      </c>
      <c r="N26" s="16" t="s">
        <v>425</v>
      </c>
      <c r="O26" s="16" t="s">
        <v>4272</v>
      </c>
      <c r="P26" s="16" t="s">
        <v>425</v>
      </c>
      <c r="Q26" s="16" t="s">
        <v>3282</v>
      </c>
      <c r="R26" s="33" t="s">
        <v>291</v>
      </c>
      <c r="S26" s="16" t="s">
        <v>292</v>
      </c>
      <c r="T26" s="16">
        <v>286</v>
      </c>
      <c r="U26" s="29">
        <v>42993</v>
      </c>
      <c r="V26" s="80">
        <v>5</v>
      </c>
      <c r="W26" s="80">
        <v>4</v>
      </c>
      <c r="X26" s="80">
        <v>2018</v>
      </c>
      <c r="Y26" s="139">
        <v>28</v>
      </c>
      <c r="Z26" s="139">
        <v>3</v>
      </c>
      <c r="AA26" s="30">
        <v>2018</v>
      </c>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row>
    <row r="27" spans="1:191" customFormat="1" ht="21" customHeight="1">
      <c r="A27" s="16">
        <v>26</v>
      </c>
      <c r="B27" s="16">
        <v>26</v>
      </c>
      <c r="C27" s="31" t="s">
        <v>4273</v>
      </c>
      <c r="D27" s="16">
        <v>9</v>
      </c>
      <c r="E27" s="16">
        <v>2</v>
      </c>
      <c r="F27" s="16">
        <v>1991</v>
      </c>
      <c r="G27" s="16">
        <f>'[1]DS NHAN SU'!$G$2-F27</f>
        <v>27</v>
      </c>
      <c r="H27" s="16">
        <v>0</v>
      </c>
      <c r="I27" s="32" t="s">
        <v>4274</v>
      </c>
      <c r="J27" s="32" t="s">
        <v>4275</v>
      </c>
      <c r="K27" s="16">
        <v>30</v>
      </c>
      <c r="L27" s="16">
        <v>6</v>
      </c>
      <c r="M27" s="16">
        <v>2008</v>
      </c>
      <c r="N27" s="32" t="s">
        <v>70</v>
      </c>
      <c r="O27" s="32" t="s">
        <v>4276</v>
      </c>
      <c r="P27" s="16" t="s">
        <v>70</v>
      </c>
      <c r="Q27" s="16" t="s">
        <v>2263</v>
      </c>
      <c r="R27" s="33" t="s">
        <v>314</v>
      </c>
      <c r="S27" s="16" t="s">
        <v>2426</v>
      </c>
      <c r="T27" s="16">
        <v>147</v>
      </c>
      <c r="U27" s="29">
        <v>43102</v>
      </c>
      <c r="V27" s="80">
        <v>30</v>
      </c>
      <c r="W27" s="80">
        <v>3</v>
      </c>
      <c r="X27" s="80">
        <v>2018</v>
      </c>
      <c r="Y27" s="139">
        <v>29</v>
      </c>
      <c r="Z27" s="139">
        <v>3</v>
      </c>
      <c r="AA27" s="30">
        <v>2018</v>
      </c>
    </row>
    <row r="28" spans="1:191" s="59" customFormat="1" ht="26.25" customHeight="1">
      <c r="A28" s="16">
        <v>27</v>
      </c>
      <c r="B28" s="16">
        <v>27</v>
      </c>
      <c r="C28" s="39" t="s">
        <v>4277</v>
      </c>
      <c r="D28" s="16">
        <v>8</v>
      </c>
      <c r="E28" s="16">
        <v>7</v>
      </c>
      <c r="F28" s="16">
        <v>1993</v>
      </c>
      <c r="G28" s="16">
        <f>'[1]DS NHAN SU'!$G$2-F28</f>
        <v>25</v>
      </c>
      <c r="H28" s="22">
        <v>1</v>
      </c>
      <c r="I28" s="40" t="s">
        <v>4278</v>
      </c>
      <c r="J28" s="40" t="s">
        <v>4279</v>
      </c>
      <c r="K28" s="16">
        <v>18</v>
      </c>
      <c r="L28" s="16">
        <v>7</v>
      </c>
      <c r="M28" s="16">
        <v>2015</v>
      </c>
      <c r="N28" s="22" t="s">
        <v>635</v>
      </c>
      <c r="O28" s="22" t="s">
        <v>4280</v>
      </c>
      <c r="P28" s="22" t="s">
        <v>635</v>
      </c>
      <c r="Q28" s="22" t="s">
        <v>1218</v>
      </c>
      <c r="R28" s="22" t="s">
        <v>4281</v>
      </c>
      <c r="S28" s="22" t="s">
        <v>151</v>
      </c>
      <c r="T28" s="22">
        <v>78</v>
      </c>
      <c r="U28" s="29">
        <v>43183</v>
      </c>
      <c r="V28" s="80">
        <v>1</v>
      </c>
      <c r="W28" s="80">
        <v>4</v>
      </c>
      <c r="X28" s="80">
        <v>2018</v>
      </c>
      <c r="Y28" s="139">
        <v>29</v>
      </c>
      <c r="Z28" s="139">
        <v>3</v>
      </c>
      <c r="AA28" s="30">
        <v>2018</v>
      </c>
      <c r="AB28" s="7"/>
      <c r="AC28" s="7"/>
      <c r="AD28" s="7"/>
      <c r="AE28" s="7"/>
      <c r="AF28" s="7"/>
      <c r="AG28" s="7"/>
      <c r="AH28" s="7"/>
      <c r="AI28" s="7"/>
      <c r="AJ28" s="7"/>
      <c r="AK28" s="7"/>
      <c r="AL28" s="7"/>
      <c r="AM28" s="7"/>
      <c r="AN28" s="7"/>
      <c r="AO28" s="7"/>
      <c r="AP28" s="7"/>
      <c r="AQ28" s="7"/>
      <c r="AR28" s="7"/>
    </row>
    <row r="29" spans="1:191" customFormat="1" ht="30.75" customHeight="1">
      <c r="A29" s="16">
        <v>28</v>
      </c>
      <c r="B29" s="16">
        <v>28</v>
      </c>
      <c r="C29" s="31" t="s">
        <v>4282</v>
      </c>
      <c r="D29" s="16">
        <v>10</v>
      </c>
      <c r="E29" s="16">
        <v>8</v>
      </c>
      <c r="F29" s="16">
        <v>1992</v>
      </c>
      <c r="G29" s="16">
        <f>'[1]DS NHAN SU'!$G$2-F29</f>
        <v>26</v>
      </c>
      <c r="H29" s="16">
        <v>0</v>
      </c>
      <c r="I29" s="32" t="s">
        <v>4283</v>
      </c>
      <c r="J29" s="32" t="s">
        <v>4284</v>
      </c>
      <c r="K29" s="16">
        <v>16</v>
      </c>
      <c r="L29" s="16">
        <v>9</v>
      </c>
      <c r="M29" s="16">
        <v>2009</v>
      </c>
      <c r="N29" s="16" t="s">
        <v>1927</v>
      </c>
      <c r="O29" s="16" t="s">
        <v>4285</v>
      </c>
      <c r="P29" s="16" t="s">
        <v>1927</v>
      </c>
      <c r="Q29" s="16" t="s">
        <v>2790</v>
      </c>
      <c r="R29" s="33" t="s">
        <v>291</v>
      </c>
      <c r="S29" s="16" t="s">
        <v>292</v>
      </c>
      <c r="T29" s="16">
        <v>108</v>
      </c>
      <c r="U29" s="29">
        <v>42737</v>
      </c>
      <c r="V29" s="80">
        <v>3</v>
      </c>
      <c r="W29" s="80">
        <v>4</v>
      </c>
      <c r="X29" s="80">
        <v>2018</v>
      </c>
      <c r="Y29" s="139">
        <v>2</v>
      </c>
      <c r="Z29" s="139">
        <v>4</v>
      </c>
      <c r="AA29" s="30">
        <v>2018</v>
      </c>
    </row>
    <row r="30" spans="1:191" ht="21" customHeight="1">
      <c r="A30" s="16">
        <v>29</v>
      </c>
      <c r="B30" s="16">
        <v>29</v>
      </c>
      <c r="C30" s="31" t="s">
        <v>4286</v>
      </c>
      <c r="D30" s="16">
        <v>30</v>
      </c>
      <c r="E30" s="16">
        <v>1</v>
      </c>
      <c r="F30" s="16">
        <v>1986</v>
      </c>
      <c r="G30" s="16">
        <f>'[1]DS NHAN SU'!$G$2-F30</f>
        <v>32</v>
      </c>
      <c r="H30" s="16">
        <v>0</v>
      </c>
      <c r="I30" s="32" t="s">
        <v>4287</v>
      </c>
      <c r="J30" s="32" t="s">
        <v>4288</v>
      </c>
      <c r="K30" s="16">
        <v>8</v>
      </c>
      <c r="L30" s="16">
        <v>5</v>
      </c>
      <c r="M30" s="16">
        <v>2009</v>
      </c>
      <c r="N30" s="16" t="s">
        <v>70</v>
      </c>
      <c r="O30" s="16" t="s">
        <v>4289</v>
      </c>
      <c r="P30" s="16" t="s">
        <v>70</v>
      </c>
      <c r="Q30" s="16" t="s">
        <v>2443</v>
      </c>
      <c r="R30" s="33" t="s">
        <v>2444</v>
      </c>
      <c r="S30" s="16" t="s">
        <v>151</v>
      </c>
      <c r="T30" s="16">
        <v>92</v>
      </c>
      <c r="U30" s="29">
        <v>42737</v>
      </c>
      <c r="V30" s="80">
        <v>9</v>
      </c>
      <c r="W30" s="80">
        <v>4</v>
      </c>
      <c r="X30" s="80">
        <v>2018</v>
      </c>
      <c r="Y30" s="139">
        <v>5</v>
      </c>
      <c r="Z30" s="139">
        <v>4</v>
      </c>
      <c r="AA30" s="30">
        <v>2018</v>
      </c>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row>
    <row r="31" spans="1:191" customFormat="1" ht="21" customHeight="1">
      <c r="A31" s="16">
        <v>30</v>
      </c>
      <c r="B31" s="16">
        <v>30</v>
      </c>
      <c r="C31" s="39" t="s">
        <v>4290</v>
      </c>
      <c r="D31" s="16">
        <v>25</v>
      </c>
      <c r="E31" s="16">
        <v>5</v>
      </c>
      <c r="F31" s="16">
        <v>1992</v>
      </c>
      <c r="G31" s="16">
        <f>'[1]DS NHAN SU'!$G$2-F31</f>
        <v>26</v>
      </c>
      <c r="H31" s="16">
        <v>0</v>
      </c>
      <c r="I31" s="40" t="s">
        <v>4291</v>
      </c>
      <c r="J31" s="40" t="s">
        <v>4292</v>
      </c>
      <c r="K31" s="16">
        <v>30</v>
      </c>
      <c r="L31" s="16">
        <v>3</v>
      </c>
      <c r="M31" s="16">
        <v>2007</v>
      </c>
      <c r="N31" s="22" t="s">
        <v>70</v>
      </c>
      <c r="O31" s="22" t="s">
        <v>4293</v>
      </c>
      <c r="P31" s="22" t="s">
        <v>70</v>
      </c>
      <c r="Q31" s="22" t="s">
        <v>4255</v>
      </c>
      <c r="R31" s="33" t="s">
        <v>303</v>
      </c>
      <c r="S31" s="16" t="s">
        <v>292</v>
      </c>
      <c r="T31" s="16">
        <v>332</v>
      </c>
      <c r="U31" s="29">
        <v>43040</v>
      </c>
      <c r="V31" s="80">
        <v>8</v>
      </c>
      <c r="W31" s="80">
        <v>4</v>
      </c>
      <c r="X31" s="80">
        <v>2018</v>
      </c>
      <c r="Y31" s="139">
        <v>5</v>
      </c>
      <c r="Z31" s="139">
        <v>4</v>
      </c>
      <c r="AA31" s="30">
        <v>2018</v>
      </c>
    </row>
    <row r="32" spans="1:191" s="127" customFormat="1" ht="21" customHeight="1">
      <c r="A32" s="16">
        <v>31</v>
      </c>
      <c r="B32" s="16">
        <v>31</v>
      </c>
      <c r="C32" s="31" t="s">
        <v>4294</v>
      </c>
      <c r="D32" s="16">
        <v>20</v>
      </c>
      <c r="E32" s="16">
        <v>4</v>
      </c>
      <c r="F32" s="16">
        <v>1990</v>
      </c>
      <c r="G32" s="16">
        <f>'[1]DS NHAN SU'!$G$2-F32</f>
        <v>28</v>
      </c>
      <c r="H32" s="16">
        <v>1</v>
      </c>
      <c r="I32" s="32" t="s">
        <v>4295</v>
      </c>
      <c r="J32" s="16" t="s">
        <v>4296</v>
      </c>
      <c r="K32" s="16">
        <v>14</v>
      </c>
      <c r="L32" s="16">
        <v>8</v>
      </c>
      <c r="M32" s="16">
        <v>2009</v>
      </c>
      <c r="N32" s="16" t="s">
        <v>425</v>
      </c>
      <c r="O32" s="16" t="s">
        <v>4297</v>
      </c>
      <c r="P32" s="16" t="s">
        <v>425</v>
      </c>
      <c r="Q32" s="16" t="s">
        <v>3055</v>
      </c>
      <c r="R32" s="33" t="s">
        <v>4298</v>
      </c>
      <c r="S32" s="16" t="s">
        <v>533</v>
      </c>
      <c r="T32" s="16">
        <v>298</v>
      </c>
      <c r="U32" s="29">
        <v>43009</v>
      </c>
      <c r="V32" s="80">
        <v>7</v>
      </c>
      <c r="W32" s="80">
        <v>4</v>
      </c>
      <c r="X32" s="80">
        <v>2018</v>
      </c>
      <c r="Y32" s="139">
        <v>7</v>
      </c>
      <c r="Z32" s="139">
        <v>4</v>
      </c>
      <c r="AA32" s="30">
        <v>2018</v>
      </c>
    </row>
    <row r="33" spans="1:191" ht="21" customHeight="1">
      <c r="A33" s="16">
        <f>+A32+1</f>
        <v>32</v>
      </c>
      <c r="B33" s="16">
        <v>32</v>
      </c>
      <c r="C33" s="39" t="s">
        <v>4145</v>
      </c>
      <c r="D33" s="16">
        <v>18</v>
      </c>
      <c r="E33" s="16">
        <v>11</v>
      </c>
      <c r="F33" s="16">
        <v>1980</v>
      </c>
      <c r="G33" s="16">
        <f ca="1">$G$2-F33</f>
        <v>38</v>
      </c>
      <c r="H33" s="16">
        <v>0</v>
      </c>
      <c r="I33" s="40" t="s">
        <v>4146</v>
      </c>
      <c r="J33" s="40" t="s">
        <v>4147</v>
      </c>
      <c r="K33" s="16">
        <v>3</v>
      </c>
      <c r="L33" s="16">
        <v>7</v>
      </c>
      <c r="M33" s="16">
        <v>2009</v>
      </c>
      <c r="N33" s="22" t="s">
        <v>70</v>
      </c>
      <c r="O33" s="22" t="s">
        <v>4148</v>
      </c>
      <c r="P33" s="22" t="s">
        <v>70</v>
      </c>
      <c r="Q33" s="22" t="s">
        <v>3385</v>
      </c>
      <c r="R33" s="22" t="s">
        <v>4149</v>
      </c>
      <c r="S33" s="22" t="s">
        <v>4299</v>
      </c>
      <c r="T33" s="22">
        <v>62</v>
      </c>
      <c r="U33" s="29">
        <v>43160</v>
      </c>
      <c r="V33" s="80">
        <v>1</v>
      </c>
      <c r="W33" s="80">
        <v>3</v>
      </c>
      <c r="X33" s="80">
        <v>2018</v>
      </c>
      <c r="Y33" s="139">
        <v>1</v>
      </c>
      <c r="Z33" s="139">
        <v>3</v>
      </c>
      <c r="AA33" s="30">
        <v>2018</v>
      </c>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59"/>
      <c r="CV33" s="59"/>
      <c r="CW33" s="59"/>
      <c r="CX33" s="59"/>
      <c r="CY33" s="59"/>
      <c r="CZ33" s="59"/>
      <c r="DA33" s="59"/>
      <c r="DB33" s="59"/>
      <c r="DC33" s="59"/>
      <c r="DD33" s="59"/>
      <c r="DE33" s="59"/>
      <c r="DF33" s="59"/>
      <c r="DG33" s="59"/>
      <c r="DH33" s="59"/>
      <c r="DI33" s="59"/>
      <c r="DJ33" s="59"/>
      <c r="DK33" s="59"/>
      <c r="DL33" s="59"/>
      <c r="DM33" s="59"/>
      <c r="DN33" s="59"/>
      <c r="DO33" s="59"/>
      <c r="DP33" s="59"/>
      <c r="DQ33" s="59"/>
      <c r="DR33" s="59"/>
      <c r="DS33" s="59"/>
      <c r="DT33" s="59"/>
      <c r="DU33" s="59"/>
      <c r="DV33" s="59"/>
      <c r="DW33" s="59"/>
      <c r="DX33" s="59"/>
      <c r="DY33" s="59"/>
      <c r="DZ33" s="59"/>
      <c r="EA33" s="59"/>
      <c r="EB33" s="59"/>
      <c r="EC33" s="59"/>
      <c r="ED33" s="59"/>
      <c r="EE33" s="59"/>
      <c r="EF33" s="59"/>
      <c r="EG33" s="59"/>
      <c r="EH33" s="59"/>
      <c r="EI33" s="59"/>
      <c r="EJ33" s="59"/>
      <c r="EK33" s="59"/>
      <c r="EL33" s="59"/>
      <c r="EM33" s="59"/>
      <c r="EN33" s="59"/>
      <c r="EO33" s="59"/>
      <c r="EP33" s="59"/>
      <c r="EQ33" s="59"/>
      <c r="ER33" s="59"/>
      <c r="ES33" s="59"/>
      <c r="ET33" s="59"/>
      <c r="EU33" s="59"/>
      <c r="EV33" s="59"/>
      <c r="EW33" s="59"/>
      <c r="EX33" s="59"/>
      <c r="EY33" s="59"/>
      <c r="EZ33" s="59"/>
      <c r="FA33" s="59"/>
      <c r="FB33" s="59"/>
      <c r="FC33" s="59"/>
      <c r="FD33" s="59"/>
      <c r="FE33" s="59"/>
      <c r="FF33" s="59"/>
      <c r="FG33" s="59"/>
      <c r="FH33" s="59"/>
      <c r="FI33" s="59"/>
      <c r="FJ33" s="59"/>
      <c r="FK33" s="59"/>
      <c r="FL33" s="59"/>
      <c r="FM33" s="59"/>
      <c r="FN33" s="59"/>
      <c r="FO33" s="59"/>
      <c r="FP33" s="59"/>
      <c r="FQ33" s="59"/>
      <c r="FR33" s="59"/>
      <c r="FS33" s="59"/>
      <c r="FT33" s="59"/>
      <c r="FU33" s="59"/>
      <c r="FV33" s="59"/>
      <c r="FW33" s="59"/>
      <c r="FX33" s="59"/>
      <c r="FY33" s="59"/>
      <c r="FZ33" s="59"/>
      <c r="GA33" s="59"/>
      <c r="GB33" s="59"/>
      <c r="GC33" s="59"/>
      <c r="GD33" s="59"/>
      <c r="GE33" s="59"/>
      <c r="GF33" s="59"/>
      <c r="GG33" s="59"/>
      <c r="GH33" s="59"/>
      <c r="GI33" s="59"/>
    </row>
    <row r="34" spans="1:191" s="106" customFormat="1" ht="27.75" customHeight="1">
      <c r="A34" s="16">
        <f>+A33+1</f>
        <v>33</v>
      </c>
      <c r="B34" s="16">
        <v>33</v>
      </c>
      <c r="C34" s="31" t="s">
        <v>4300</v>
      </c>
      <c r="D34" s="16">
        <v>5</v>
      </c>
      <c r="E34" s="16">
        <v>10</v>
      </c>
      <c r="F34" s="16">
        <v>1982</v>
      </c>
      <c r="G34" s="16">
        <f ca="1">$G$2-F34</f>
        <v>36</v>
      </c>
      <c r="H34" s="16">
        <v>1</v>
      </c>
      <c r="I34" s="32" t="s">
        <v>4301</v>
      </c>
      <c r="J34" s="32" t="s">
        <v>4302</v>
      </c>
      <c r="K34" s="16">
        <v>12</v>
      </c>
      <c r="L34" s="16">
        <v>11</v>
      </c>
      <c r="M34" s="16">
        <v>2011</v>
      </c>
      <c r="N34" s="16" t="s">
        <v>1282</v>
      </c>
      <c r="O34" s="16" t="s">
        <v>4303</v>
      </c>
      <c r="P34" s="16" t="s">
        <v>1282</v>
      </c>
      <c r="Q34" s="16" t="s">
        <v>3253</v>
      </c>
      <c r="R34" s="22" t="s">
        <v>321</v>
      </c>
      <c r="S34" s="16" t="s">
        <v>3271</v>
      </c>
      <c r="T34" s="16">
        <v>246</v>
      </c>
      <c r="U34" s="225">
        <v>43102</v>
      </c>
      <c r="V34" s="80">
        <v>29</v>
      </c>
      <c r="W34" s="80">
        <v>4</v>
      </c>
      <c r="X34" s="80">
        <v>2018</v>
      </c>
      <c r="Y34" s="139">
        <v>21</v>
      </c>
      <c r="Z34" s="139">
        <v>4</v>
      </c>
      <c r="AA34" s="30">
        <v>2018</v>
      </c>
    </row>
    <row r="35" spans="1:191" s="106" customFormat="1" ht="27.75" customHeight="1">
      <c r="A35" s="16">
        <f>+A34+1</f>
        <v>34</v>
      </c>
      <c r="B35" s="16">
        <v>34</v>
      </c>
      <c r="C35" s="31" t="s">
        <v>4304</v>
      </c>
      <c r="D35" s="16">
        <v>5</v>
      </c>
      <c r="E35" s="16">
        <v>5</v>
      </c>
      <c r="F35" s="16">
        <v>1995</v>
      </c>
      <c r="G35" s="16">
        <f ca="1">$G$2-F35</f>
        <v>23</v>
      </c>
      <c r="H35" s="16">
        <v>1</v>
      </c>
      <c r="I35" s="32" t="s">
        <v>4305</v>
      </c>
      <c r="J35" s="32" t="s">
        <v>4306</v>
      </c>
      <c r="K35" s="16">
        <v>18</v>
      </c>
      <c r="L35" s="16">
        <v>5</v>
      </c>
      <c r="M35" s="16">
        <v>2009</v>
      </c>
      <c r="N35" s="16" t="s">
        <v>333</v>
      </c>
      <c r="O35" s="16" t="s">
        <v>4307</v>
      </c>
      <c r="P35" s="16" t="s">
        <v>333</v>
      </c>
      <c r="Q35" s="16" t="s">
        <v>2790</v>
      </c>
      <c r="R35" s="22" t="s">
        <v>4308</v>
      </c>
      <c r="S35" s="16" t="s">
        <v>533</v>
      </c>
      <c r="T35" s="16">
        <v>337</v>
      </c>
      <c r="U35" s="29">
        <v>43051</v>
      </c>
      <c r="V35" s="80">
        <v>2</v>
      </c>
      <c r="W35" s="80">
        <v>5</v>
      </c>
      <c r="X35" s="80">
        <v>2018</v>
      </c>
      <c r="Y35" s="139">
        <v>21</v>
      </c>
      <c r="Z35" s="139">
        <v>4</v>
      </c>
      <c r="AA35" s="30">
        <v>2018</v>
      </c>
    </row>
    <row r="36" spans="1:191" s="106" customFormat="1" ht="27.75" customHeight="1">
      <c r="A36" s="16">
        <f>+A35+1</f>
        <v>35</v>
      </c>
      <c r="B36" s="16">
        <v>35</v>
      </c>
      <c r="C36" s="31" t="s">
        <v>4309</v>
      </c>
      <c r="D36" s="16">
        <v>10</v>
      </c>
      <c r="E36" s="16">
        <v>8</v>
      </c>
      <c r="F36" s="16">
        <v>1994</v>
      </c>
      <c r="G36" s="16">
        <f ca="1">$G$2-F36</f>
        <v>24</v>
      </c>
      <c r="H36" s="16">
        <v>1</v>
      </c>
      <c r="I36" s="32" t="s">
        <v>4310</v>
      </c>
      <c r="J36" s="32" t="s">
        <v>4311</v>
      </c>
      <c r="K36" s="16">
        <v>1</v>
      </c>
      <c r="L36" s="16">
        <v>4</v>
      </c>
      <c r="M36" s="16">
        <v>2014</v>
      </c>
      <c r="N36" s="16" t="s">
        <v>333</v>
      </c>
      <c r="O36" s="16" t="s">
        <v>4312</v>
      </c>
      <c r="P36" s="16" t="s">
        <v>333</v>
      </c>
      <c r="Q36" s="16" t="s">
        <v>2790</v>
      </c>
      <c r="R36" s="22" t="s">
        <v>4308</v>
      </c>
      <c r="S36" s="16" t="s">
        <v>533</v>
      </c>
      <c r="T36" s="16">
        <v>338</v>
      </c>
      <c r="U36" s="29">
        <v>43051</v>
      </c>
      <c r="V36" s="80">
        <v>2</v>
      </c>
      <c r="W36" s="80">
        <v>5</v>
      </c>
      <c r="X36" s="80">
        <v>2018</v>
      </c>
      <c r="Y36" s="139">
        <v>21</v>
      </c>
      <c r="Z36" s="139">
        <v>4</v>
      </c>
      <c r="AA36" s="30">
        <v>2018</v>
      </c>
    </row>
    <row r="37" spans="1:191" s="38" customFormat="1" ht="24.75" customHeight="1">
      <c r="A37" s="16">
        <f>+A36+1</f>
        <v>36</v>
      </c>
      <c r="B37" s="16">
        <v>36</v>
      </c>
      <c r="C37" s="31" t="s">
        <v>178</v>
      </c>
      <c r="D37" s="16">
        <v>23</v>
      </c>
      <c r="E37" s="16">
        <v>6</v>
      </c>
      <c r="F37" s="16">
        <v>1986</v>
      </c>
      <c r="G37" s="16">
        <f ca="1">$G$2-F37</f>
        <v>32</v>
      </c>
      <c r="H37" s="16">
        <v>0</v>
      </c>
      <c r="I37" s="32" t="s">
        <v>179</v>
      </c>
      <c r="J37" s="32" t="s">
        <v>180</v>
      </c>
      <c r="K37" s="16">
        <v>14</v>
      </c>
      <c r="L37" s="16">
        <v>12</v>
      </c>
      <c r="M37" s="16">
        <v>2010</v>
      </c>
      <c r="N37" s="16" t="s">
        <v>70</v>
      </c>
      <c r="O37" s="16" t="s">
        <v>181</v>
      </c>
      <c r="P37" s="16" t="s">
        <v>70</v>
      </c>
      <c r="Q37" s="16" t="s">
        <v>128</v>
      </c>
      <c r="R37" s="33" t="s">
        <v>150</v>
      </c>
      <c r="S37" s="16" t="s">
        <v>151</v>
      </c>
      <c r="T37" s="16">
        <v>234</v>
      </c>
      <c r="U37" s="29">
        <v>42737</v>
      </c>
      <c r="V37" s="80">
        <v>7</v>
      </c>
      <c r="W37" s="80">
        <v>5</v>
      </c>
      <c r="X37" s="80">
        <v>2018</v>
      </c>
      <c r="Y37" s="80">
        <v>23</v>
      </c>
      <c r="Z37" s="80">
        <v>4</v>
      </c>
      <c r="AA37" s="33">
        <v>2018</v>
      </c>
    </row>
    <row r="38" spans="1:191" s="112" customFormat="1" ht="32.25" customHeight="1">
      <c r="A38" s="16">
        <v>37</v>
      </c>
      <c r="B38" s="22">
        <v>37</v>
      </c>
      <c r="C38" s="39" t="s">
        <v>4313</v>
      </c>
      <c r="D38" s="16">
        <v>16</v>
      </c>
      <c r="E38" s="16">
        <v>8</v>
      </c>
      <c r="F38" s="16">
        <v>1984</v>
      </c>
      <c r="G38" s="16">
        <f>'[1]DS NHAN SU'!$G$2-F38</f>
        <v>34</v>
      </c>
      <c r="H38" s="16">
        <v>0</v>
      </c>
      <c r="I38" s="40" t="s">
        <v>4314</v>
      </c>
      <c r="J38" s="40" t="s">
        <v>4315</v>
      </c>
      <c r="K38" s="16">
        <v>12</v>
      </c>
      <c r="L38" s="16">
        <v>1</v>
      </c>
      <c r="M38" s="16">
        <v>2012</v>
      </c>
      <c r="N38" s="22" t="s">
        <v>335</v>
      </c>
      <c r="O38" s="22" t="s">
        <v>4316</v>
      </c>
      <c r="P38" s="22" t="s">
        <v>335</v>
      </c>
      <c r="Q38" s="22" t="s">
        <v>1288</v>
      </c>
      <c r="R38" s="29" t="s">
        <v>332</v>
      </c>
      <c r="S38" s="22" t="s">
        <v>330</v>
      </c>
      <c r="T38" s="22">
        <v>50</v>
      </c>
      <c r="U38" s="111">
        <v>43178</v>
      </c>
      <c r="V38" s="80">
        <v>26</v>
      </c>
      <c r="W38" s="80">
        <v>4</v>
      </c>
      <c r="X38" s="80">
        <v>2018</v>
      </c>
      <c r="Y38" s="80">
        <v>23</v>
      </c>
      <c r="Z38" s="80">
        <v>4</v>
      </c>
      <c r="AA38" s="33">
        <v>2018</v>
      </c>
    </row>
    <row r="39" spans="1:191" customFormat="1" ht="32.25" customHeight="1">
      <c r="A39" s="16">
        <f>+A38+1</f>
        <v>38</v>
      </c>
      <c r="B39" s="16">
        <v>38</v>
      </c>
      <c r="C39" s="31" t="s">
        <v>4317</v>
      </c>
      <c r="D39" s="16">
        <v>1</v>
      </c>
      <c r="E39" s="16">
        <v>9</v>
      </c>
      <c r="F39" s="16">
        <v>1986</v>
      </c>
      <c r="G39" s="16">
        <f ca="1">$G$2-F39</f>
        <v>32</v>
      </c>
      <c r="H39" s="16">
        <v>1</v>
      </c>
      <c r="I39" s="32" t="s">
        <v>4318</v>
      </c>
      <c r="J39" s="32" t="s">
        <v>4319</v>
      </c>
      <c r="K39" s="16">
        <v>22</v>
      </c>
      <c r="L39" s="16">
        <v>10</v>
      </c>
      <c r="M39" s="16">
        <v>2003</v>
      </c>
      <c r="N39" s="16" t="s">
        <v>327</v>
      </c>
      <c r="O39" s="16" t="s">
        <v>4320</v>
      </c>
      <c r="P39" s="16" t="s">
        <v>327</v>
      </c>
      <c r="Q39" s="22" t="s">
        <v>2030</v>
      </c>
      <c r="R39" s="33" t="s">
        <v>2047</v>
      </c>
      <c r="S39" s="16" t="s">
        <v>151</v>
      </c>
      <c r="T39" s="16">
        <v>73</v>
      </c>
      <c r="U39" s="29">
        <v>42737</v>
      </c>
      <c r="V39" s="80">
        <v>1</v>
      </c>
      <c r="W39" s="80">
        <v>5</v>
      </c>
      <c r="X39" s="80">
        <v>2018</v>
      </c>
      <c r="Y39" s="80">
        <v>24</v>
      </c>
      <c r="Z39" s="80">
        <v>4</v>
      </c>
      <c r="AA39" s="33">
        <v>2018</v>
      </c>
    </row>
    <row r="40" spans="1:191" customFormat="1" ht="43.5" customHeight="1">
      <c r="A40" s="16">
        <v>39</v>
      </c>
      <c r="B40" s="16">
        <v>39</v>
      </c>
      <c r="C40" s="39" t="s">
        <v>4321</v>
      </c>
      <c r="D40" s="16">
        <v>9</v>
      </c>
      <c r="E40" s="16">
        <v>12</v>
      </c>
      <c r="F40" s="16">
        <v>1992</v>
      </c>
      <c r="G40" s="16">
        <f>'[1]DS NHAN SU'!$G$2-F40</f>
        <v>26</v>
      </c>
      <c r="H40" s="16">
        <v>1</v>
      </c>
      <c r="I40" s="40" t="s">
        <v>4322</v>
      </c>
      <c r="J40" s="40" t="s">
        <v>4323</v>
      </c>
      <c r="K40" s="16">
        <v>23</v>
      </c>
      <c r="L40" s="16">
        <v>12</v>
      </c>
      <c r="M40" s="16">
        <v>2015</v>
      </c>
      <c r="N40" s="22" t="s">
        <v>1014</v>
      </c>
      <c r="O40" s="22" t="s">
        <v>4324</v>
      </c>
      <c r="P40" s="22" t="s">
        <v>1014</v>
      </c>
      <c r="Q40" s="22" t="s">
        <v>350</v>
      </c>
      <c r="R40" s="33" t="s">
        <v>536</v>
      </c>
      <c r="S40" s="16" t="s">
        <v>533</v>
      </c>
      <c r="T40" s="16">
        <v>230</v>
      </c>
      <c r="U40" s="29">
        <v>42953</v>
      </c>
      <c r="V40" s="80">
        <v>30</v>
      </c>
      <c r="W40" s="80">
        <v>4</v>
      </c>
      <c r="X40" s="80">
        <v>2018</v>
      </c>
      <c r="Y40" s="80">
        <v>26</v>
      </c>
      <c r="Z40" s="80">
        <v>4</v>
      </c>
      <c r="AA40" s="33">
        <v>2018</v>
      </c>
    </row>
    <row r="41" spans="1:191" ht="24.75" customHeight="1">
      <c r="A41" s="16">
        <v>40</v>
      </c>
      <c r="B41" s="16">
        <v>40</v>
      </c>
      <c r="C41" s="39" t="s">
        <v>4325</v>
      </c>
      <c r="D41" s="16">
        <v>4</v>
      </c>
      <c r="E41" s="16">
        <v>11</v>
      </c>
      <c r="F41" s="16">
        <v>1990</v>
      </c>
      <c r="G41" s="16">
        <f>'[1]DS NHAN SU'!$G$2-F41</f>
        <v>28</v>
      </c>
      <c r="H41" s="16">
        <v>1</v>
      </c>
      <c r="I41" s="40" t="s">
        <v>4326</v>
      </c>
      <c r="J41" s="40" t="s">
        <v>4327</v>
      </c>
      <c r="K41" s="16">
        <v>5</v>
      </c>
      <c r="L41" s="16">
        <v>10</v>
      </c>
      <c r="M41" s="16">
        <v>2005</v>
      </c>
      <c r="N41" s="22" t="s">
        <v>858</v>
      </c>
      <c r="O41" s="22" t="s">
        <v>4328</v>
      </c>
      <c r="P41" s="22" t="s">
        <v>2252</v>
      </c>
      <c r="Q41" s="22" t="s">
        <v>2859</v>
      </c>
      <c r="R41" s="22" t="s">
        <v>151</v>
      </c>
      <c r="S41" s="16" t="s">
        <v>151</v>
      </c>
      <c r="T41" s="16">
        <v>39</v>
      </c>
      <c r="U41" s="29">
        <v>43132</v>
      </c>
      <c r="V41" s="80">
        <v>23</v>
      </c>
      <c r="W41" s="80">
        <v>4</v>
      </c>
      <c r="X41" s="80">
        <v>2018</v>
      </c>
      <c r="Y41" s="80">
        <v>26</v>
      </c>
      <c r="Z41" s="80">
        <v>4</v>
      </c>
      <c r="AA41" s="33">
        <v>2018</v>
      </c>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c r="DG41" s="38"/>
      <c r="DH41" s="38"/>
      <c r="DI41" s="38"/>
      <c r="DJ41" s="38"/>
      <c r="DK41" s="38"/>
      <c r="DL41" s="38"/>
      <c r="DM41" s="38"/>
      <c r="DN41" s="38"/>
      <c r="DO41" s="38"/>
      <c r="DP41" s="38"/>
      <c r="DQ41" s="38"/>
      <c r="DR41" s="38"/>
      <c r="DS41" s="38"/>
      <c r="DT41" s="38"/>
      <c r="DU41" s="38"/>
      <c r="DV41" s="38"/>
      <c r="DW41" s="38"/>
      <c r="DX41" s="38"/>
      <c r="DY41" s="38"/>
      <c r="DZ41" s="38"/>
      <c r="EA41" s="38"/>
      <c r="EB41" s="38"/>
      <c r="EC41" s="38"/>
      <c r="ED41" s="38"/>
      <c r="EE41" s="38"/>
      <c r="EF41" s="38"/>
      <c r="EG41" s="38"/>
      <c r="EH41" s="38"/>
      <c r="EI41" s="38"/>
      <c r="EJ41" s="38"/>
      <c r="EK41" s="38"/>
      <c r="EL41" s="38"/>
      <c r="EM41" s="38"/>
      <c r="EN41" s="38"/>
      <c r="EO41" s="38"/>
      <c r="EP41" s="38"/>
      <c r="EQ41" s="38"/>
      <c r="ER41" s="38"/>
      <c r="ES41" s="38"/>
      <c r="ET41" s="38"/>
      <c r="EU41" s="38"/>
      <c r="EV41" s="38"/>
      <c r="EW41" s="38"/>
      <c r="EX41" s="38"/>
      <c r="EY41" s="38"/>
      <c r="EZ41" s="38"/>
      <c r="FA41" s="38"/>
      <c r="FB41" s="38"/>
      <c r="FC41" s="38"/>
      <c r="FD41" s="38"/>
      <c r="FE41" s="38"/>
      <c r="FF41" s="38"/>
      <c r="FG41" s="38"/>
      <c r="FH41" s="38"/>
      <c r="FI41" s="38"/>
      <c r="FJ41" s="38"/>
      <c r="FK41" s="38"/>
      <c r="FL41" s="38"/>
      <c r="FM41" s="38"/>
      <c r="FN41" s="38"/>
      <c r="FO41" s="38"/>
      <c r="FP41" s="38"/>
      <c r="FQ41" s="38"/>
      <c r="FR41" s="38"/>
      <c r="FS41" s="38"/>
      <c r="FT41" s="38"/>
      <c r="FU41" s="38"/>
      <c r="FV41" s="38"/>
      <c r="FW41" s="38"/>
      <c r="FX41" s="38"/>
      <c r="FY41" s="38"/>
      <c r="FZ41" s="38"/>
      <c r="GA41" s="38"/>
      <c r="GB41" s="38"/>
      <c r="GC41" s="38"/>
      <c r="GD41" s="38"/>
      <c r="GE41" s="38"/>
      <c r="GF41" s="38"/>
      <c r="GG41" s="38"/>
      <c r="GH41" s="38"/>
      <c r="GI41" s="38"/>
    </row>
    <row r="42" spans="1:191" customFormat="1" ht="21.75" customHeight="1">
      <c r="A42" s="16">
        <v>41</v>
      </c>
      <c r="B42" s="16">
        <v>41</v>
      </c>
      <c r="C42" s="39" t="s">
        <v>4329</v>
      </c>
      <c r="D42" s="16">
        <v>24</v>
      </c>
      <c r="E42" s="16">
        <v>2</v>
      </c>
      <c r="F42" s="16">
        <v>1991</v>
      </c>
      <c r="G42" s="16">
        <f>'[1]DS NHAN SU'!$G$2-F42</f>
        <v>27</v>
      </c>
      <c r="H42" s="16">
        <v>1</v>
      </c>
      <c r="I42" s="40" t="s">
        <v>4330</v>
      </c>
      <c r="J42" s="40" t="s">
        <v>4331</v>
      </c>
      <c r="K42" s="16">
        <v>14</v>
      </c>
      <c r="L42" s="16">
        <v>4</v>
      </c>
      <c r="M42" s="16">
        <v>2006</v>
      </c>
      <c r="N42" s="22" t="s">
        <v>884</v>
      </c>
      <c r="O42" s="22" t="s">
        <v>4332</v>
      </c>
      <c r="P42" s="22" t="s">
        <v>884</v>
      </c>
      <c r="Q42" s="16" t="s">
        <v>1016</v>
      </c>
      <c r="R42" s="22" t="s">
        <v>4333</v>
      </c>
      <c r="S42" s="16" t="s">
        <v>151</v>
      </c>
      <c r="T42" s="22">
        <v>123</v>
      </c>
      <c r="U42" s="29">
        <v>42856</v>
      </c>
      <c r="V42" s="80">
        <v>1</v>
      </c>
      <c r="W42" s="80">
        <v>5</v>
      </c>
      <c r="X42" s="80">
        <v>2018</v>
      </c>
      <c r="Y42" s="80">
        <v>26</v>
      </c>
      <c r="Z42" s="80">
        <v>4</v>
      </c>
      <c r="AA42" s="33">
        <v>2018</v>
      </c>
    </row>
    <row r="43" spans="1:191" customFormat="1" ht="21" customHeight="1">
      <c r="A43" s="16">
        <v>42</v>
      </c>
      <c r="B43" s="16">
        <v>42</v>
      </c>
      <c r="C43" s="39" t="s">
        <v>4334</v>
      </c>
      <c r="D43" s="16">
        <v>30</v>
      </c>
      <c r="E43" s="16">
        <v>7</v>
      </c>
      <c r="F43" s="16">
        <v>1990</v>
      </c>
      <c r="G43" s="16">
        <f>'[1]DS NHAN SU'!$G$2-F43</f>
        <v>28</v>
      </c>
      <c r="H43" s="16">
        <v>0</v>
      </c>
      <c r="I43" s="40" t="s">
        <v>4335</v>
      </c>
      <c r="J43" s="40" t="s">
        <v>4336</v>
      </c>
      <c r="K43" s="16">
        <v>14</v>
      </c>
      <c r="L43" s="16">
        <v>4</v>
      </c>
      <c r="M43" s="16">
        <v>2005</v>
      </c>
      <c r="N43" s="22" t="s">
        <v>70</v>
      </c>
      <c r="O43" s="22" t="s">
        <v>4337</v>
      </c>
      <c r="P43" s="22" t="s">
        <v>70</v>
      </c>
      <c r="Q43" s="16" t="s">
        <v>3383</v>
      </c>
      <c r="R43" s="22" t="s">
        <v>3384</v>
      </c>
      <c r="S43" s="16" t="s">
        <v>3271</v>
      </c>
      <c r="T43" s="16">
        <v>244</v>
      </c>
      <c r="U43" s="29">
        <v>42979</v>
      </c>
      <c r="V43" s="80">
        <v>1</v>
      </c>
      <c r="W43" s="80">
        <v>5</v>
      </c>
      <c r="X43" s="80">
        <v>2018</v>
      </c>
      <c r="Y43" s="80">
        <v>27</v>
      </c>
      <c r="Z43" s="80">
        <v>4</v>
      </c>
      <c r="AA43" s="33">
        <v>2018</v>
      </c>
    </row>
    <row r="44" spans="1:191" ht="21" customHeight="1">
      <c r="A44" s="16">
        <f>+A43+1</f>
        <v>43</v>
      </c>
      <c r="B44" s="16">
        <v>43</v>
      </c>
      <c r="C44" s="39" t="s">
        <v>4338</v>
      </c>
      <c r="D44" s="16">
        <v>20</v>
      </c>
      <c r="E44" s="16">
        <v>4</v>
      </c>
      <c r="F44" s="16">
        <v>1993</v>
      </c>
      <c r="G44" s="16">
        <f ca="1">$G$2-F44</f>
        <v>25</v>
      </c>
      <c r="H44" s="16">
        <v>1</v>
      </c>
      <c r="I44" s="40" t="s">
        <v>4339</v>
      </c>
      <c r="J44" s="40" t="s">
        <v>4340</v>
      </c>
      <c r="K44" s="16">
        <v>9</v>
      </c>
      <c r="L44" s="16">
        <v>12</v>
      </c>
      <c r="M44" s="16">
        <v>2010</v>
      </c>
      <c r="N44" s="22" t="s">
        <v>884</v>
      </c>
      <c r="O44" s="22" t="s">
        <v>4341</v>
      </c>
      <c r="P44" s="22" t="s">
        <v>3159</v>
      </c>
      <c r="Q44" s="22" t="s">
        <v>4342</v>
      </c>
      <c r="R44" s="33" t="s">
        <v>324</v>
      </c>
      <c r="S44" s="16" t="s">
        <v>292</v>
      </c>
      <c r="T44" s="16">
        <v>65</v>
      </c>
      <c r="U44" s="29">
        <v>43160</v>
      </c>
      <c r="V44" s="80">
        <v>3</v>
      </c>
      <c r="W44" s="80">
        <v>5</v>
      </c>
      <c r="X44" s="80">
        <v>2018</v>
      </c>
      <c r="Y44" s="80">
        <v>3</v>
      </c>
      <c r="Z44" s="80">
        <v>5</v>
      </c>
      <c r="AA44" s="33">
        <v>2018</v>
      </c>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c r="EO44" s="69"/>
      <c r="EP44" s="69"/>
      <c r="EQ44" s="69"/>
      <c r="ER44" s="69"/>
      <c r="ES44" s="69"/>
      <c r="ET44" s="69"/>
      <c r="EU44" s="69"/>
      <c r="EV44" s="69"/>
      <c r="EW44" s="69"/>
      <c r="EX44" s="69"/>
      <c r="EY44" s="69"/>
      <c r="EZ44" s="69"/>
      <c r="FA44" s="69"/>
      <c r="FB44" s="69"/>
      <c r="FC44" s="69"/>
      <c r="FD44" s="69"/>
      <c r="FE44" s="69"/>
      <c r="FF44" s="69"/>
      <c r="FG44" s="69"/>
      <c r="FH44" s="69"/>
      <c r="FI44" s="69"/>
      <c r="FJ44" s="69"/>
      <c r="FK44" s="69"/>
      <c r="FL44" s="69"/>
      <c r="FM44" s="69"/>
      <c r="FN44" s="69"/>
      <c r="FO44" s="69"/>
      <c r="FP44" s="69"/>
      <c r="FQ44" s="69"/>
      <c r="FR44" s="69"/>
      <c r="FS44" s="69"/>
      <c r="FT44" s="69"/>
      <c r="FU44" s="69"/>
      <c r="FV44" s="69"/>
      <c r="FW44" s="69"/>
      <c r="FX44" s="69"/>
      <c r="FY44" s="69"/>
      <c r="FZ44" s="69"/>
      <c r="GA44" s="69"/>
      <c r="GB44" s="69"/>
      <c r="GC44" s="69"/>
      <c r="GD44" s="69"/>
      <c r="GE44" s="69"/>
      <c r="GF44" s="69"/>
      <c r="GG44" s="69"/>
      <c r="GH44" s="69"/>
      <c r="GI44" s="69"/>
    </row>
    <row r="45" spans="1:191" ht="21" customHeight="1">
      <c r="A45" s="16">
        <v>44</v>
      </c>
      <c r="B45" s="16">
        <v>44</v>
      </c>
      <c r="C45" s="39" t="s">
        <v>4343</v>
      </c>
      <c r="D45" s="16">
        <v>20</v>
      </c>
      <c r="E45" s="16">
        <v>10</v>
      </c>
      <c r="F45" s="16">
        <v>1998</v>
      </c>
      <c r="G45" s="16">
        <f>'[1]DS NHAN SU'!$G$2-F45</f>
        <v>20</v>
      </c>
      <c r="H45" s="16">
        <v>0</v>
      </c>
      <c r="I45" s="40" t="s">
        <v>4344</v>
      </c>
      <c r="J45" s="40" t="s">
        <v>4345</v>
      </c>
      <c r="K45" s="16">
        <v>28</v>
      </c>
      <c r="L45" s="16">
        <v>7</v>
      </c>
      <c r="M45" s="16">
        <v>2015</v>
      </c>
      <c r="N45" s="22" t="s">
        <v>70</v>
      </c>
      <c r="O45" s="22" t="s">
        <v>4346</v>
      </c>
      <c r="P45" s="22" t="s">
        <v>70</v>
      </c>
      <c r="Q45" s="22" t="s">
        <v>3385</v>
      </c>
      <c r="R45" s="22" t="s">
        <v>2978</v>
      </c>
      <c r="S45" s="22" t="s">
        <v>4182</v>
      </c>
      <c r="T45" s="35">
        <v>139</v>
      </c>
      <c r="U45" s="34">
        <v>42887</v>
      </c>
      <c r="V45" s="80">
        <v>1</v>
      </c>
      <c r="W45" s="80">
        <v>5</v>
      </c>
      <c r="X45" s="80">
        <v>2018</v>
      </c>
      <c r="Y45" s="80">
        <v>3</v>
      </c>
      <c r="Z45" s="80">
        <v>5</v>
      </c>
      <c r="AA45" s="33">
        <v>2018</v>
      </c>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c r="BV45" s="127"/>
      <c r="BW45" s="127"/>
      <c r="BX45" s="127"/>
      <c r="BY45" s="127"/>
      <c r="BZ45" s="127"/>
      <c r="CA45" s="127"/>
      <c r="CB45" s="127"/>
      <c r="CC45" s="127"/>
      <c r="CD45" s="127"/>
      <c r="CE45" s="127"/>
      <c r="CF45" s="127"/>
      <c r="CG45" s="127"/>
      <c r="CH45" s="127"/>
      <c r="CI45" s="127"/>
      <c r="CJ45" s="127"/>
      <c r="CK45" s="127"/>
      <c r="CL45" s="127"/>
      <c r="CM45" s="127"/>
      <c r="CN45" s="127"/>
      <c r="CO45" s="127"/>
      <c r="CP45" s="127"/>
      <c r="CQ45" s="127"/>
      <c r="CR45" s="127"/>
      <c r="CS45" s="127"/>
      <c r="CT45" s="127"/>
      <c r="CU45" s="127"/>
      <c r="CV45" s="127"/>
      <c r="CW45" s="127"/>
      <c r="CX45" s="127"/>
      <c r="CY45" s="127"/>
      <c r="CZ45" s="127"/>
      <c r="DA45" s="127"/>
      <c r="DB45" s="127"/>
      <c r="DC45" s="127"/>
      <c r="DD45" s="127"/>
      <c r="DE45" s="127"/>
      <c r="DF45" s="127"/>
      <c r="DG45" s="127"/>
      <c r="DH45" s="127"/>
      <c r="DI45" s="127"/>
      <c r="DJ45" s="127"/>
      <c r="DK45" s="127"/>
      <c r="DL45" s="127"/>
      <c r="DM45" s="127"/>
      <c r="DN45" s="127"/>
      <c r="DO45" s="127"/>
      <c r="DP45" s="127"/>
      <c r="DQ45" s="127"/>
      <c r="DR45" s="127"/>
      <c r="DS45" s="127"/>
      <c r="DT45" s="127"/>
      <c r="DU45" s="127"/>
      <c r="DV45" s="127"/>
      <c r="DW45" s="127"/>
      <c r="DX45" s="127"/>
      <c r="DY45" s="127"/>
      <c r="DZ45" s="127"/>
      <c r="EA45" s="127"/>
      <c r="EB45" s="127"/>
      <c r="EC45" s="127"/>
      <c r="ED45" s="127"/>
      <c r="EE45" s="127"/>
      <c r="EF45" s="127"/>
      <c r="EG45" s="127"/>
      <c r="EH45" s="127"/>
      <c r="EI45" s="127"/>
      <c r="EJ45" s="127"/>
      <c r="EK45" s="127"/>
      <c r="EL45" s="127"/>
      <c r="EM45" s="127"/>
      <c r="EN45" s="127"/>
      <c r="EO45" s="127"/>
      <c r="EP45" s="127"/>
      <c r="EQ45" s="127"/>
      <c r="ER45" s="127"/>
      <c r="ES45" s="127"/>
      <c r="ET45" s="127"/>
      <c r="EU45" s="127"/>
      <c r="EV45" s="127"/>
      <c r="EW45" s="127"/>
      <c r="EX45" s="127"/>
      <c r="EY45" s="127"/>
      <c r="EZ45" s="127"/>
      <c r="FA45" s="127"/>
      <c r="FB45" s="127"/>
      <c r="FC45" s="127"/>
      <c r="FD45" s="127"/>
      <c r="FE45" s="127"/>
      <c r="FF45" s="127"/>
      <c r="FG45" s="127"/>
      <c r="FH45" s="127"/>
      <c r="FI45" s="127"/>
      <c r="FJ45" s="127"/>
      <c r="FK45" s="127"/>
      <c r="FL45" s="127"/>
      <c r="FM45" s="127"/>
      <c r="FN45" s="127"/>
      <c r="FO45" s="127"/>
      <c r="FP45" s="127"/>
      <c r="FQ45" s="127"/>
      <c r="FR45" s="127"/>
      <c r="FS45" s="127"/>
      <c r="FT45" s="127"/>
      <c r="FU45" s="127"/>
      <c r="FV45" s="127"/>
      <c r="FW45" s="127"/>
      <c r="FX45" s="127"/>
      <c r="FY45" s="127"/>
      <c r="FZ45" s="127"/>
      <c r="GA45" s="127"/>
      <c r="GB45" s="127"/>
      <c r="GC45" s="127"/>
      <c r="GD45" s="127"/>
      <c r="GE45" s="127"/>
      <c r="GF45" s="127"/>
      <c r="GG45" s="127"/>
      <c r="GH45" s="127"/>
      <c r="GI45" s="127"/>
    </row>
    <row r="46" spans="1:191" s="127" customFormat="1" ht="21.75" customHeight="1">
      <c r="A46" s="16">
        <f>+A45+1</f>
        <v>45</v>
      </c>
      <c r="B46" s="16">
        <v>45</v>
      </c>
      <c r="C46" s="39" t="s">
        <v>4347</v>
      </c>
      <c r="D46" s="16">
        <v>30</v>
      </c>
      <c r="E46" s="16">
        <v>11</v>
      </c>
      <c r="F46" s="16">
        <v>1995</v>
      </c>
      <c r="G46" s="16">
        <f ca="1">$G$2-F46</f>
        <v>23</v>
      </c>
      <c r="H46" s="16">
        <v>0</v>
      </c>
      <c r="I46" s="40" t="s">
        <v>4348</v>
      </c>
      <c r="J46" s="40" t="s">
        <v>4349</v>
      </c>
      <c r="K46" s="16">
        <v>24</v>
      </c>
      <c r="L46" s="16">
        <v>7</v>
      </c>
      <c r="M46" s="16">
        <v>2015</v>
      </c>
      <c r="N46" s="22" t="s">
        <v>425</v>
      </c>
      <c r="O46" s="22" t="s">
        <v>4350</v>
      </c>
      <c r="P46" s="22" t="s">
        <v>524</v>
      </c>
      <c r="Q46" s="22" t="s">
        <v>3385</v>
      </c>
      <c r="R46" s="22" t="s">
        <v>2978</v>
      </c>
      <c r="S46" s="22" t="s">
        <v>4182</v>
      </c>
      <c r="T46" s="35">
        <v>140</v>
      </c>
      <c r="U46" s="34">
        <v>42887</v>
      </c>
      <c r="V46" s="80">
        <v>6</v>
      </c>
      <c r="W46" s="80">
        <v>5</v>
      </c>
      <c r="X46" s="80">
        <v>2018</v>
      </c>
      <c r="Y46" s="80">
        <v>3</v>
      </c>
      <c r="Z46" s="80">
        <v>5</v>
      </c>
      <c r="AA46" s="33">
        <v>2018</v>
      </c>
    </row>
    <row r="47" spans="1:191" ht="21" customHeight="1">
      <c r="A47" s="16">
        <f>+A46+1</f>
        <v>46</v>
      </c>
      <c r="B47" s="16">
        <v>46</v>
      </c>
      <c r="C47" s="39" t="s">
        <v>4351</v>
      </c>
      <c r="D47" s="16">
        <v>27</v>
      </c>
      <c r="E47" s="16">
        <v>9</v>
      </c>
      <c r="F47" s="16">
        <v>1996</v>
      </c>
      <c r="G47" s="16">
        <f ca="1">$G$2-F47</f>
        <v>22</v>
      </c>
      <c r="H47" s="16">
        <v>0</v>
      </c>
      <c r="I47" s="40" t="s">
        <v>4352</v>
      </c>
      <c r="J47" s="40" t="s">
        <v>4353</v>
      </c>
      <c r="K47" s="16">
        <v>13</v>
      </c>
      <c r="L47" s="16">
        <v>3</v>
      </c>
      <c r="M47" s="16">
        <v>2017</v>
      </c>
      <c r="N47" s="22" t="s">
        <v>4354</v>
      </c>
      <c r="O47" s="22" t="s">
        <v>4355</v>
      </c>
      <c r="P47" s="22" t="s">
        <v>1054</v>
      </c>
      <c r="Q47" s="16" t="s">
        <v>2590</v>
      </c>
      <c r="R47" s="33" t="s">
        <v>303</v>
      </c>
      <c r="S47" s="16" t="s">
        <v>292</v>
      </c>
      <c r="T47" s="33">
        <v>358</v>
      </c>
      <c r="U47" s="45">
        <v>43070</v>
      </c>
      <c r="V47" s="80">
        <v>10</v>
      </c>
      <c r="W47" s="80">
        <v>5</v>
      </c>
      <c r="X47" s="80">
        <v>2018</v>
      </c>
      <c r="Y47" s="80">
        <v>3</v>
      </c>
      <c r="Z47" s="80">
        <v>5</v>
      </c>
      <c r="AA47" s="33">
        <v>2018</v>
      </c>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c r="EO47" s="69"/>
      <c r="EP47" s="69"/>
      <c r="EQ47" s="69"/>
      <c r="ER47" s="69"/>
      <c r="ES47" s="69"/>
      <c r="ET47" s="69"/>
      <c r="EU47" s="69"/>
      <c r="EV47" s="69"/>
      <c r="EW47" s="69"/>
      <c r="EX47" s="69"/>
      <c r="EY47" s="69"/>
      <c r="EZ47" s="69"/>
      <c r="FA47" s="69"/>
      <c r="FB47" s="69"/>
      <c r="FC47" s="69"/>
      <c r="FD47" s="69"/>
      <c r="FE47" s="69"/>
      <c r="FF47" s="69"/>
      <c r="FG47" s="69"/>
      <c r="FH47" s="69"/>
      <c r="FI47" s="69"/>
      <c r="FJ47" s="69"/>
      <c r="FK47" s="69"/>
      <c r="FL47" s="69"/>
      <c r="FM47" s="69"/>
      <c r="FN47" s="69"/>
      <c r="FO47" s="69"/>
      <c r="FP47" s="69"/>
      <c r="FQ47" s="69"/>
      <c r="FR47" s="69"/>
      <c r="FS47" s="69"/>
      <c r="FT47" s="69"/>
      <c r="FU47" s="69"/>
      <c r="FV47" s="69"/>
      <c r="FW47" s="69"/>
      <c r="FX47" s="69"/>
      <c r="FY47" s="69"/>
      <c r="FZ47" s="69"/>
      <c r="GA47" s="69"/>
      <c r="GB47" s="69"/>
      <c r="GC47" s="69"/>
      <c r="GD47" s="69"/>
      <c r="GE47" s="69"/>
      <c r="GF47" s="69"/>
      <c r="GG47" s="69"/>
      <c r="GH47" s="69"/>
      <c r="GI47" s="69"/>
    </row>
    <row r="48" spans="1:191" ht="21" customHeight="1">
      <c r="A48" s="16">
        <f>+A47+1</f>
        <v>47</v>
      </c>
      <c r="B48" s="16">
        <v>47</v>
      </c>
      <c r="C48" s="39" t="s">
        <v>4356</v>
      </c>
      <c r="D48" s="66">
        <v>8</v>
      </c>
      <c r="E48" s="66">
        <v>11</v>
      </c>
      <c r="F48" s="22">
        <v>1992</v>
      </c>
      <c r="G48" s="16">
        <f ca="1">$G$2-F48</f>
        <v>26</v>
      </c>
      <c r="H48" s="16">
        <v>0</v>
      </c>
      <c r="I48" s="22" t="s">
        <v>4357</v>
      </c>
      <c r="J48" s="35" t="s">
        <v>4358</v>
      </c>
      <c r="K48" s="197">
        <v>5</v>
      </c>
      <c r="L48" s="66">
        <v>3</v>
      </c>
      <c r="M48" s="22">
        <v>2012</v>
      </c>
      <c r="N48" s="22" t="s">
        <v>70</v>
      </c>
      <c r="O48" s="22" t="s">
        <v>4359</v>
      </c>
      <c r="P48" s="22" t="s">
        <v>70</v>
      </c>
      <c r="Q48" s="22" t="s">
        <v>3385</v>
      </c>
      <c r="R48" s="22" t="s">
        <v>2978</v>
      </c>
      <c r="S48" s="22" t="s">
        <v>4182</v>
      </c>
      <c r="T48" s="35">
        <v>375</v>
      </c>
      <c r="U48" s="34">
        <v>43160</v>
      </c>
      <c r="V48" s="80">
        <v>1</v>
      </c>
      <c r="W48" s="80">
        <v>5</v>
      </c>
      <c r="X48" s="80">
        <v>2018</v>
      </c>
      <c r="Y48" s="80">
        <v>4</v>
      </c>
      <c r="Z48" s="80">
        <v>5</v>
      </c>
      <c r="AA48" s="33">
        <v>2018</v>
      </c>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row>
    <row r="49" spans="1:191" ht="21" customHeight="1">
      <c r="A49" s="16">
        <v>48</v>
      </c>
      <c r="B49" s="16">
        <v>48</v>
      </c>
      <c r="C49" s="31" t="s">
        <v>4360</v>
      </c>
      <c r="D49" s="16">
        <v>1</v>
      </c>
      <c r="E49" s="16">
        <v>11</v>
      </c>
      <c r="F49" s="16">
        <v>1991</v>
      </c>
      <c r="G49" s="16">
        <f>'[1]DS NHAN SU'!$G$2-F49</f>
        <v>27</v>
      </c>
      <c r="H49" s="16">
        <v>0</v>
      </c>
      <c r="I49" s="32" t="s">
        <v>4361</v>
      </c>
      <c r="J49" s="32" t="s">
        <v>4362</v>
      </c>
      <c r="K49" s="16">
        <v>4</v>
      </c>
      <c r="L49" s="16">
        <v>7</v>
      </c>
      <c r="M49" s="16">
        <v>2006</v>
      </c>
      <c r="N49" s="16" t="s">
        <v>70</v>
      </c>
      <c r="O49" s="16" t="s">
        <v>3402</v>
      </c>
      <c r="P49" s="16" t="s">
        <v>70</v>
      </c>
      <c r="Q49" s="22" t="s">
        <v>3385</v>
      </c>
      <c r="R49" s="22" t="s">
        <v>3386</v>
      </c>
      <c r="S49" s="16" t="s">
        <v>4363</v>
      </c>
      <c r="T49" s="32">
        <v>298</v>
      </c>
      <c r="U49" s="34">
        <v>43102</v>
      </c>
      <c r="V49" s="80">
        <v>1</v>
      </c>
      <c r="W49" s="80">
        <v>5</v>
      </c>
      <c r="X49" s="80">
        <v>2018</v>
      </c>
      <c r="Y49" s="80">
        <v>4</v>
      </c>
      <c r="Z49" s="80">
        <v>5</v>
      </c>
      <c r="AA49" s="33">
        <v>2018</v>
      </c>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row>
    <row r="50" spans="1:191" ht="21" customHeight="1">
      <c r="A50" s="22">
        <v>49</v>
      </c>
      <c r="B50" s="22">
        <v>49</v>
      </c>
      <c r="C50" s="39" t="s">
        <v>4364</v>
      </c>
      <c r="D50" s="16">
        <v>13</v>
      </c>
      <c r="E50" s="16">
        <v>12</v>
      </c>
      <c r="F50" s="16">
        <v>1991</v>
      </c>
      <c r="G50" s="22"/>
      <c r="H50" s="22">
        <v>0</v>
      </c>
      <c r="I50" s="40" t="s">
        <v>4365</v>
      </c>
      <c r="J50" s="40" t="s">
        <v>4366</v>
      </c>
      <c r="K50" s="16">
        <v>24</v>
      </c>
      <c r="L50" s="16">
        <v>1</v>
      </c>
      <c r="M50" s="16">
        <v>2009</v>
      </c>
      <c r="N50" s="22" t="s">
        <v>771</v>
      </c>
      <c r="O50" s="22" t="s">
        <v>4367</v>
      </c>
      <c r="P50" s="22" t="s">
        <v>771</v>
      </c>
      <c r="Q50" s="22" t="s">
        <v>350</v>
      </c>
      <c r="R50" s="22" t="s">
        <v>332</v>
      </c>
      <c r="S50" s="22" t="s">
        <v>330</v>
      </c>
      <c r="T50" s="22">
        <v>178</v>
      </c>
      <c r="U50" s="34">
        <v>43200</v>
      </c>
      <c r="V50" s="21">
        <v>8</v>
      </c>
      <c r="W50" s="21">
        <v>5</v>
      </c>
      <c r="X50" s="80">
        <v>2018</v>
      </c>
      <c r="Y50" s="21">
        <v>8</v>
      </c>
      <c r="Z50" s="21">
        <v>5</v>
      </c>
      <c r="AA50" s="33">
        <v>2018</v>
      </c>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7"/>
      <c r="BU50" s="87"/>
      <c r="BV50" s="87"/>
      <c r="BW50" s="87"/>
      <c r="BX50" s="87"/>
      <c r="BY50" s="87"/>
      <c r="BZ50" s="87"/>
      <c r="CA50" s="87"/>
      <c r="CB50" s="87"/>
      <c r="CC50" s="87"/>
      <c r="CD50" s="87"/>
      <c r="CE50" s="87"/>
      <c r="CF50" s="87"/>
      <c r="CG50" s="87"/>
      <c r="CH50" s="87"/>
      <c r="CI50" s="87"/>
      <c r="CJ50" s="87"/>
      <c r="CK50" s="87"/>
      <c r="CL50" s="87"/>
      <c r="CM50" s="87"/>
      <c r="CN50" s="87"/>
      <c r="CO50" s="87"/>
      <c r="CP50" s="87"/>
      <c r="CQ50" s="87"/>
      <c r="CR50" s="87"/>
      <c r="CS50" s="87"/>
      <c r="CT50" s="87"/>
      <c r="CU50" s="87"/>
      <c r="CV50" s="87"/>
      <c r="CW50" s="87"/>
      <c r="CX50" s="87"/>
      <c r="CY50" s="87"/>
      <c r="CZ50" s="87"/>
      <c r="DA50" s="87"/>
      <c r="DB50" s="87"/>
      <c r="DC50" s="87"/>
      <c r="DD50" s="87"/>
      <c r="DE50" s="87"/>
      <c r="DF50" s="87"/>
      <c r="DG50" s="87"/>
      <c r="DH50" s="87"/>
      <c r="DI50" s="87"/>
      <c r="DJ50" s="87"/>
      <c r="DK50" s="87"/>
      <c r="DL50" s="87"/>
      <c r="DM50" s="87"/>
      <c r="DN50" s="87"/>
      <c r="DO50" s="87"/>
      <c r="DP50" s="87"/>
      <c r="DQ50" s="87"/>
      <c r="DR50" s="87"/>
      <c r="DS50" s="87"/>
      <c r="DT50" s="87"/>
      <c r="DU50" s="87"/>
      <c r="DV50" s="87"/>
      <c r="DW50" s="87"/>
      <c r="DX50" s="87"/>
      <c r="DY50" s="87"/>
      <c r="DZ50" s="87"/>
      <c r="EA50" s="87"/>
      <c r="EB50" s="87"/>
      <c r="EC50" s="87"/>
      <c r="ED50" s="87"/>
      <c r="EE50" s="87"/>
      <c r="EF50" s="87"/>
      <c r="EG50" s="87"/>
      <c r="EH50" s="87"/>
      <c r="EI50" s="87"/>
      <c r="EJ50" s="87"/>
      <c r="EK50" s="87"/>
      <c r="EL50" s="87"/>
      <c r="EM50" s="87"/>
      <c r="EN50" s="87"/>
      <c r="EO50" s="87"/>
      <c r="EP50" s="87"/>
      <c r="EQ50" s="87"/>
      <c r="ER50" s="87"/>
      <c r="ES50" s="87"/>
      <c r="ET50" s="87"/>
      <c r="EU50" s="87"/>
      <c r="EV50" s="87"/>
      <c r="EW50" s="87"/>
      <c r="EX50" s="87"/>
      <c r="EY50" s="87"/>
      <c r="EZ50" s="87"/>
      <c r="FA50" s="87"/>
      <c r="FB50" s="87"/>
      <c r="FC50" s="87"/>
      <c r="FD50" s="87"/>
      <c r="FE50" s="87"/>
      <c r="FF50" s="87"/>
      <c r="FG50" s="87"/>
      <c r="FH50" s="87"/>
      <c r="FI50" s="87"/>
      <c r="FJ50" s="87"/>
      <c r="FK50" s="87"/>
      <c r="FL50" s="87"/>
      <c r="FM50" s="87"/>
      <c r="FN50" s="87"/>
      <c r="FO50" s="87"/>
      <c r="FP50" s="87"/>
      <c r="FQ50" s="87"/>
      <c r="FR50" s="87"/>
      <c r="FS50" s="87"/>
      <c r="FT50" s="87"/>
      <c r="FU50" s="87"/>
      <c r="FV50" s="87"/>
      <c r="FW50" s="87"/>
      <c r="FX50" s="87"/>
      <c r="FY50" s="87"/>
      <c r="FZ50" s="87"/>
      <c r="GA50" s="87"/>
      <c r="GB50" s="87"/>
      <c r="GC50" s="87"/>
      <c r="GD50" s="87"/>
      <c r="GE50" s="87"/>
      <c r="GF50" s="87"/>
      <c r="GG50" s="87"/>
      <c r="GH50" s="87"/>
      <c r="GI50" s="87"/>
    </row>
    <row r="51" spans="1:191" ht="21" customHeight="1">
      <c r="A51" s="16">
        <v>50</v>
      </c>
      <c r="B51" s="16">
        <v>50</v>
      </c>
      <c r="C51" s="39" t="s">
        <v>4368</v>
      </c>
      <c r="D51" s="16">
        <v>11</v>
      </c>
      <c r="E51" s="16">
        <v>12</v>
      </c>
      <c r="F51" s="16">
        <v>1995</v>
      </c>
      <c r="G51" s="16">
        <f ca="1">$G$2-F51</f>
        <v>23</v>
      </c>
      <c r="H51" s="16">
        <v>0</v>
      </c>
      <c r="I51" s="40" t="s">
        <v>4369</v>
      </c>
      <c r="J51" s="40" t="s">
        <v>4370</v>
      </c>
      <c r="K51" s="16">
        <v>12</v>
      </c>
      <c r="L51" s="16">
        <v>1</v>
      </c>
      <c r="M51" s="16">
        <v>2010</v>
      </c>
      <c r="N51" s="22" t="s">
        <v>70</v>
      </c>
      <c r="O51" s="22" t="s">
        <v>4371</v>
      </c>
      <c r="P51" s="22" t="s">
        <v>70</v>
      </c>
      <c r="Q51" s="22" t="s">
        <v>3270</v>
      </c>
      <c r="R51" s="22" t="s">
        <v>3273</v>
      </c>
      <c r="S51" s="16" t="s">
        <v>3271</v>
      </c>
      <c r="T51" s="16">
        <v>199</v>
      </c>
      <c r="U51" s="29">
        <v>42941</v>
      </c>
      <c r="V51" s="21">
        <v>30</v>
      </c>
      <c r="W51" s="21">
        <v>5</v>
      </c>
      <c r="X51" s="16">
        <v>2018</v>
      </c>
      <c r="Y51" s="21">
        <v>12</v>
      </c>
      <c r="Z51" s="21">
        <v>5</v>
      </c>
      <c r="AA51" s="22">
        <v>2018</v>
      </c>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6"/>
      <c r="BR51" s="106"/>
      <c r="BS51" s="106"/>
      <c r="BT51" s="106"/>
      <c r="BU51" s="106"/>
      <c r="BV51" s="106"/>
      <c r="BW51" s="106"/>
      <c r="BX51" s="106"/>
      <c r="BY51" s="106"/>
      <c r="BZ51" s="106"/>
      <c r="CA51" s="106"/>
      <c r="CB51" s="106"/>
      <c r="CC51" s="106"/>
      <c r="CD51" s="106"/>
      <c r="CE51" s="106"/>
      <c r="CF51" s="106"/>
      <c r="CG51" s="106"/>
      <c r="CH51" s="106"/>
      <c r="CI51" s="106"/>
      <c r="CJ51" s="106"/>
      <c r="CK51" s="106"/>
      <c r="CL51" s="106"/>
      <c r="CM51" s="106"/>
      <c r="CN51" s="106"/>
      <c r="CO51" s="106"/>
      <c r="CP51" s="106"/>
      <c r="CQ51" s="106"/>
      <c r="CR51" s="106"/>
      <c r="CS51" s="106"/>
      <c r="CT51" s="106"/>
      <c r="CU51" s="106"/>
      <c r="CV51" s="106"/>
      <c r="CW51" s="106"/>
      <c r="CX51" s="106"/>
      <c r="CY51" s="106"/>
      <c r="CZ51" s="106"/>
      <c r="DA51" s="106"/>
      <c r="DB51" s="106"/>
      <c r="DC51" s="106"/>
      <c r="DD51" s="106"/>
      <c r="DE51" s="106"/>
      <c r="DF51" s="106"/>
      <c r="DG51" s="106"/>
      <c r="DH51" s="106"/>
      <c r="DI51" s="106"/>
      <c r="DJ51" s="106"/>
      <c r="DK51" s="106"/>
      <c r="DL51" s="106"/>
      <c r="DM51" s="106"/>
      <c r="DN51" s="106"/>
      <c r="DO51" s="106"/>
      <c r="DP51" s="106"/>
      <c r="DQ51" s="106"/>
      <c r="DR51" s="106"/>
      <c r="DS51" s="106"/>
      <c r="DT51" s="106"/>
      <c r="DU51" s="106"/>
      <c r="DV51" s="106"/>
      <c r="DW51" s="106"/>
      <c r="DX51" s="106"/>
      <c r="DY51" s="106"/>
      <c r="DZ51" s="106"/>
      <c r="EA51" s="106"/>
      <c r="EB51" s="106"/>
      <c r="EC51" s="106"/>
      <c r="ED51" s="106"/>
      <c r="EE51" s="106"/>
      <c r="EF51" s="106"/>
      <c r="EG51" s="106"/>
      <c r="EH51" s="106"/>
      <c r="EI51" s="106"/>
      <c r="EJ51" s="106"/>
      <c r="EK51" s="106"/>
      <c r="EL51" s="106"/>
      <c r="EM51" s="106"/>
      <c r="EN51" s="106"/>
      <c r="EO51" s="106"/>
      <c r="EP51" s="106"/>
      <c r="EQ51" s="106"/>
      <c r="ER51" s="106"/>
      <c r="ES51" s="106"/>
      <c r="ET51" s="106"/>
      <c r="EU51" s="106"/>
      <c r="EV51" s="106"/>
      <c r="EW51" s="106"/>
      <c r="EX51" s="106"/>
      <c r="EY51" s="106"/>
      <c r="EZ51" s="106"/>
      <c r="FA51" s="106"/>
      <c r="FB51" s="106"/>
      <c r="FC51" s="106"/>
      <c r="FD51" s="106"/>
      <c r="FE51" s="106"/>
      <c r="FF51" s="106"/>
      <c r="FG51" s="106"/>
      <c r="FH51" s="106"/>
      <c r="FI51" s="106"/>
      <c r="FJ51" s="106"/>
      <c r="FK51" s="106"/>
      <c r="FL51" s="106"/>
      <c r="FM51" s="106"/>
      <c r="FN51" s="106"/>
      <c r="FO51" s="106"/>
      <c r="FP51" s="106"/>
      <c r="FQ51" s="106"/>
      <c r="FR51" s="106"/>
      <c r="FS51" s="106"/>
      <c r="FT51" s="106"/>
      <c r="FU51" s="106"/>
      <c r="FV51" s="106"/>
      <c r="FW51" s="106"/>
      <c r="FX51" s="106"/>
      <c r="FY51" s="106"/>
      <c r="FZ51" s="106"/>
      <c r="GA51" s="106"/>
      <c r="GB51" s="106"/>
      <c r="GC51" s="106"/>
      <c r="GD51" s="106"/>
      <c r="GE51" s="106"/>
      <c r="GF51" s="106"/>
      <c r="GG51" s="106"/>
      <c r="GH51" s="106"/>
      <c r="GI51" s="106"/>
    </row>
    <row r="52" spans="1:191" ht="21" customHeight="1">
      <c r="A52" s="22">
        <v>51</v>
      </c>
      <c r="B52" s="16">
        <v>51</v>
      </c>
      <c r="C52" s="31" t="s">
        <v>4372</v>
      </c>
      <c r="D52" s="16">
        <v>18</v>
      </c>
      <c r="E52" s="16">
        <v>9</v>
      </c>
      <c r="F52" s="16">
        <v>1992</v>
      </c>
      <c r="G52" s="16">
        <f ca="1">$G$2-F52</f>
        <v>26</v>
      </c>
      <c r="H52" s="16">
        <v>0</v>
      </c>
      <c r="I52" s="32" t="s">
        <v>4373</v>
      </c>
      <c r="J52" s="32">
        <v>301428164</v>
      </c>
      <c r="K52" s="16">
        <v>31</v>
      </c>
      <c r="L52" s="16">
        <v>8</v>
      </c>
      <c r="M52" s="16">
        <v>2013</v>
      </c>
      <c r="N52" s="16" t="s">
        <v>247</v>
      </c>
      <c r="O52" s="16" t="s">
        <v>4374</v>
      </c>
      <c r="P52" s="16" t="s">
        <v>247</v>
      </c>
      <c r="Q52" s="16" t="s">
        <v>1769</v>
      </c>
      <c r="R52" s="22" t="s">
        <v>303</v>
      </c>
      <c r="S52" s="16" t="s">
        <v>292</v>
      </c>
      <c r="T52" s="16">
        <v>62</v>
      </c>
      <c r="U52" s="29">
        <v>42736</v>
      </c>
      <c r="V52" s="21">
        <v>31</v>
      </c>
      <c r="W52" s="21">
        <v>5</v>
      </c>
      <c r="X52" s="16">
        <v>2018</v>
      </c>
      <c r="Y52" s="21">
        <v>12</v>
      </c>
      <c r="Z52" s="21">
        <v>5</v>
      </c>
      <c r="AA52" s="22">
        <v>2018</v>
      </c>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6"/>
      <c r="BR52" s="106"/>
      <c r="BS52" s="106"/>
      <c r="BT52" s="106"/>
      <c r="BU52" s="106"/>
      <c r="BV52" s="106"/>
      <c r="BW52" s="106"/>
      <c r="BX52" s="106"/>
      <c r="BY52" s="106"/>
      <c r="BZ52" s="106"/>
      <c r="CA52" s="106"/>
      <c r="CB52" s="106"/>
      <c r="CC52" s="106"/>
      <c r="CD52" s="106"/>
      <c r="CE52" s="106"/>
      <c r="CF52" s="106"/>
      <c r="CG52" s="106"/>
      <c r="CH52" s="106"/>
      <c r="CI52" s="106"/>
      <c r="CJ52" s="106"/>
      <c r="CK52" s="106"/>
      <c r="CL52" s="106"/>
      <c r="CM52" s="106"/>
      <c r="CN52" s="106"/>
      <c r="CO52" s="106"/>
      <c r="CP52" s="106"/>
      <c r="CQ52" s="106"/>
      <c r="CR52" s="106"/>
      <c r="CS52" s="106"/>
      <c r="CT52" s="106"/>
      <c r="CU52" s="106"/>
      <c r="CV52" s="106"/>
      <c r="CW52" s="106"/>
      <c r="CX52" s="106"/>
      <c r="CY52" s="106"/>
      <c r="CZ52" s="106"/>
      <c r="DA52" s="106"/>
      <c r="DB52" s="106"/>
      <c r="DC52" s="106"/>
      <c r="DD52" s="106"/>
      <c r="DE52" s="106"/>
      <c r="DF52" s="106"/>
      <c r="DG52" s="106"/>
      <c r="DH52" s="106"/>
      <c r="DI52" s="106"/>
      <c r="DJ52" s="106"/>
      <c r="DK52" s="106"/>
      <c r="DL52" s="106"/>
      <c r="DM52" s="106"/>
      <c r="DN52" s="106"/>
      <c r="DO52" s="106"/>
      <c r="DP52" s="106"/>
      <c r="DQ52" s="106"/>
      <c r="DR52" s="106"/>
      <c r="DS52" s="106"/>
      <c r="DT52" s="106"/>
      <c r="DU52" s="106"/>
      <c r="DV52" s="106"/>
      <c r="DW52" s="106"/>
      <c r="DX52" s="106"/>
      <c r="DY52" s="106"/>
      <c r="DZ52" s="106"/>
      <c r="EA52" s="106"/>
      <c r="EB52" s="106"/>
      <c r="EC52" s="106"/>
      <c r="ED52" s="106"/>
      <c r="EE52" s="106"/>
      <c r="EF52" s="106"/>
      <c r="EG52" s="106"/>
      <c r="EH52" s="106"/>
      <c r="EI52" s="106"/>
      <c r="EJ52" s="106"/>
      <c r="EK52" s="106"/>
      <c r="EL52" s="106"/>
      <c r="EM52" s="106"/>
      <c r="EN52" s="106"/>
      <c r="EO52" s="106"/>
      <c r="EP52" s="106"/>
      <c r="EQ52" s="106"/>
      <c r="ER52" s="106"/>
      <c r="ES52" s="106"/>
      <c r="ET52" s="106"/>
      <c r="EU52" s="106"/>
      <c r="EV52" s="106"/>
      <c r="EW52" s="106"/>
      <c r="EX52" s="106"/>
      <c r="EY52" s="106"/>
      <c r="EZ52" s="106"/>
      <c r="FA52" s="106"/>
      <c r="FB52" s="106"/>
      <c r="FC52" s="106"/>
      <c r="FD52" s="106"/>
      <c r="FE52" s="106"/>
      <c r="FF52" s="106"/>
      <c r="FG52" s="106"/>
      <c r="FH52" s="106"/>
      <c r="FI52" s="106"/>
      <c r="FJ52" s="106"/>
      <c r="FK52" s="106"/>
      <c r="FL52" s="106"/>
      <c r="FM52" s="106"/>
      <c r="FN52" s="106"/>
      <c r="FO52" s="106"/>
      <c r="FP52" s="106"/>
      <c r="FQ52" s="106"/>
      <c r="FR52" s="106"/>
      <c r="FS52" s="106"/>
      <c r="FT52" s="106"/>
      <c r="FU52" s="106"/>
      <c r="FV52" s="106"/>
      <c r="FW52" s="106"/>
      <c r="FX52" s="106"/>
      <c r="FY52" s="106"/>
      <c r="FZ52" s="106"/>
      <c r="GA52" s="106"/>
      <c r="GB52" s="106"/>
      <c r="GC52" s="106"/>
      <c r="GD52" s="106"/>
      <c r="GE52" s="106"/>
      <c r="GF52" s="106"/>
      <c r="GG52" s="106"/>
      <c r="GH52" s="106"/>
      <c r="GI52" s="106"/>
    </row>
    <row r="53" spans="1:191" ht="21" customHeight="1">
      <c r="A53" s="16">
        <v>52</v>
      </c>
      <c r="B53" s="22">
        <v>52</v>
      </c>
      <c r="C53" s="39" t="s">
        <v>4375</v>
      </c>
      <c r="D53" s="16">
        <v>17</v>
      </c>
      <c r="E53" s="16">
        <v>5</v>
      </c>
      <c r="F53" s="16">
        <v>1990</v>
      </c>
      <c r="G53" s="16">
        <f ca="1">$G$2-F53</f>
        <v>28</v>
      </c>
      <c r="H53" s="16">
        <v>1</v>
      </c>
      <c r="I53" s="40" t="s">
        <v>4376</v>
      </c>
      <c r="J53" s="40" t="s">
        <v>4377</v>
      </c>
      <c r="K53" s="16">
        <v>3</v>
      </c>
      <c r="L53" s="16">
        <v>1</v>
      </c>
      <c r="M53" s="16">
        <v>2008</v>
      </c>
      <c r="N53" s="22" t="s">
        <v>474</v>
      </c>
      <c r="O53" s="22" t="s">
        <v>4378</v>
      </c>
      <c r="P53" s="22" t="s">
        <v>70</v>
      </c>
      <c r="Q53" s="22" t="s">
        <v>4694</v>
      </c>
      <c r="R53" s="22" t="s">
        <v>279</v>
      </c>
      <c r="S53" s="16" t="s">
        <v>292</v>
      </c>
      <c r="T53" s="16">
        <v>225</v>
      </c>
      <c r="U53" s="29">
        <v>42948</v>
      </c>
      <c r="V53" s="21">
        <v>31</v>
      </c>
      <c r="W53" s="21">
        <v>5</v>
      </c>
      <c r="X53" s="16">
        <v>2018</v>
      </c>
      <c r="Y53" s="21">
        <v>12</v>
      </c>
      <c r="Z53" s="21">
        <v>5</v>
      </c>
      <c r="AA53" s="22">
        <v>2018</v>
      </c>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06"/>
      <c r="BR53" s="106"/>
      <c r="BS53" s="106"/>
      <c r="BT53" s="106"/>
      <c r="BU53" s="106"/>
      <c r="BV53" s="106"/>
      <c r="BW53" s="106"/>
      <c r="BX53" s="106"/>
      <c r="BY53" s="106"/>
      <c r="BZ53" s="106"/>
      <c r="CA53" s="106"/>
      <c r="CB53" s="106"/>
      <c r="CC53" s="106"/>
      <c r="CD53" s="106"/>
      <c r="CE53" s="106"/>
      <c r="CF53" s="106"/>
      <c r="CG53" s="106"/>
      <c r="CH53" s="106"/>
      <c r="CI53" s="106"/>
      <c r="CJ53" s="106"/>
      <c r="CK53" s="106"/>
      <c r="CL53" s="106"/>
      <c r="CM53" s="106"/>
      <c r="CN53" s="106"/>
      <c r="CO53" s="106"/>
      <c r="CP53" s="106"/>
      <c r="CQ53" s="106"/>
      <c r="CR53" s="106"/>
      <c r="CS53" s="106"/>
      <c r="CT53" s="106"/>
      <c r="CU53" s="106"/>
      <c r="CV53" s="106"/>
      <c r="CW53" s="106"/>
      <c r="CX53" s="106"/>
      <c r="CY53" s="106"/>
      <c r="CZ53" s="106"/>
      <c r="DA53" s="106"/>
      <c r="DB53" s="106"/>
      <c r="DC53" s="106"/>
      <c r="DD53" s="106"/>
      <c r="DE53" s="106"/>
      <c r="DF53" s="106"/>
      <c r="DG53" s="106"/>
      <c r="DH53" s="106"/>
      <c r="DI53" s="106"/>
      <c r="DJ53" s="106"/>
      <c r="DK53" s="106"/>
      <c r="DL53" s="106"/>
      <c r="DM53" s="106"/>
      <c r="DN53" s="106"/>
      <c r="DO53" s="106"/>
      <c r="DP53" s="106"/>
      <c r="DQ53" s="106"/>
      <c r="DR53" s="106"/>
      <c r="DS53" s="106"/>
      <c r="DT53" s="106"/>
      <c r="DU53" s="106"/>
      <c r="DV53" s="106"/>
      <c r="DW53" s="106"/>
      <c r="DX53" s="106"/>
      <c r="DY53" s="106"/>
      <c r="DZ53" s="106"/>
      <c r="EA53" s="106"/>
      <c r="EB53" s="106"/>
      <c r="EC53" s="106"/>
      <c r="ED53" s="106"/>
      <c r="EE53" s="106"/>
      <c r="EF53" s="106"/>
      <c r="EG53" s="106"/>
      <c r="EH53" s="106"/>
      <c r="EI53" s="106"/>
      <c r="EJ53" s="106"/>
      <c r="EK53" s="106"/>
      <c r="EL53" s="106"/>
      <c r="EM53" s="106"/>
      <c r="EN53" s="106"/>
      <c r="EO53" s="106"/>
      <c r="EP53" s="106"/>
      <c r="EQ53" s="106"/>
      <c r="ER53" s="106"/>
      <c r="ES53" s="106"/>
      <c r="ET53" s="106"/>
      <c r="EU53" s="106"/>
      <c r="EV53" s="106"/>
      <c r="EW53" s="106"/>
      <c r="EX53" s="106"/>
      <c r="EY53" s="106"/>
      <c r="EZ53" s="106"/>
      <c r="FA53" s="106"/>
      <c r="FB53" s="106"/>
      <c r="FC53" s="106"/>
      <c r="FD53" s="106"/>
      <c r="FE53" s="106"/>
      <c r="FF53" s="106"/>
      <c r="FG53" s="106"/>
      <c r="FH53" s="106"/>
      <c r="FI53" s="106"/>
      <c r="FJ53" s="106"/>
      <c r="FK53" s="106"/>
      <c r="FL53" s="106"/>
      <c r="FM53" s="106"/>
      <c r="FN53" s="106"/>
      <c r="FO53" s="106"/>
      <c r="FP53" s="106"/>
      <c r="FQ53" s="106"/>
      <c r="FR53" s="106"/>
      <c r="FS53" s="106"/>
      <c r="FT53" s="106"/>
      <c r="FU53" s="106"/>
      <c r="FV53" s="106"/>
      <c r="FW53" s="106"/>
      <c r="FX53" s="106"/>
      <c r="FY53" s="106"/>
      <c r="FZ53" s="106"/>
      <c r="GA53" s="106"/>
      <c r="GB53" s="106"/>
      <c r="GC53" s="106"/>
      <c r="GD53" s="106"/>
      <c r="GE53" s="106"/>
      <c r="GF53" s="106"/>
      <c r="GG53" s="106"/>
      <c r="GH53" s="106"/>
      <c r="GI53" s="106"/>
    </row>
    <row r="54" spans="1:191" ht="21" customHeight="1">
      <c r="A54" s="16">
        <v>53</v>
      </c>
      <c r="B54" s="16">
        <v>53</v>
      </c>
      <c r="C54" s="39" t="s">
        <v>4379</v>
      </c>
      <c r="D54" s="16">
        <v>8</v>
      </c>
      <c r="E54" s="16">
        <v>2</v>
      </c>
      <c r="F54" s="16">
        <v>1990</v>
      </c>
      <c r="G54" s="16">
        <f>'[1]DS NHAN SU'!$G$2-F54</f>
        <v>28</v>
      </c>
      <c r="H54" s="16">
        <v>1</v>
      </c>
      <c r="I54" s="40" t="s">
        <v>4380</v>
      </c>
      <c r="J54" s="40" t="s">
        <v>4381</v>
      </c>
      <c r="K54" s="16">
        <v>4</v>
      </c>
      <c r="L54" s="16">
        <v>2</v>
      </c>
      <c r="M54" s="16">
        <v>2010</v>
      </c>
      <c r="N54" s="22" t="s">
        <v>1152</v>
      </c>
      <c r="O54" s="22" t="s">
        <v>4382</v>
      </c>
      <c r="P54" s="22" t="s">
        <v>317</v>
      </c>
      <c r="Q54" s="22" t="s">
        <v>1905</v>
      </c>
      <c r="R54" s="22" t="s">
        <v>209</v>
      </c>
      <c r="S54" s="16" t="s">
        <v>151</v>
      </c>
      <c r="T54" s="141">
        <v>23</v>
      </c>
      <c r="U54" s="226">
        <v>43113</v>
      </c>
      <c r="V54" s="21">
        <v>14</v>
      </c>
      <c r="W54" s="21">
        <v>5</v>
      </c>
      <c r="X54" s="16">
        <v>2018</v>
      </c>
      <c r="Y54" s="21">
        <v>14</v>
      </c>
      <c r="Z54" s="21">
        <v>5</v>
      </c>
      <c r="AA54" s="22">
        <v>2018</v>
      </c>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c r="BM54" s="127"/>
      <c r="BN54" s="127"/>
      <c r="BO54" s="127"/>
      <c r="BP54" s="127"/>
      <c r="BQ54" s="127"/>
      <c r="BR54" s="127"/>
      <c r="BS54" s="127"/>
      <c r="BT54" s="127"/>
      <c r="BU54" s="127"/>
      <c r="BV54" s="127"/>
      <c r="BW54" s="127"/>
      <c r="BX54" s="127"/>
      <c r="BY54" s="127"/>
      <c r="BZ54" s="127"/>
      <c r="CA54" s="127"/>
      <c r="CB54" s="127"/>
      <c r="CC54" s="127"/>
      <c r="CD54" s="127"/>
      <c r="CE54" s="127"/>
      <c r="CF54" s="127"/>
      <c r="CG54" s="127"/>
      <c r="CH54" s="127"/>
      <c r="CI54" s="127"/>
      <c r="CJ54" s="127"/>
      <c r="CK54" s="127"/>
      <c r="CL54" s="127"/>
      <c r="CM54" s="127"/>
      <c r="CN54" s="127"/>
      <c r="CO54" s="127"/>
      <c r="CP54" s="127"/>
      <c r="CQ54" s="127"/>
      <c r="CR54" s="127"/>
      <c r="CS54" s="127"/>
      <c r="CT54" s="127"/>
      <c r="CU54" s="127"/>
      <c r="CV54" s="127"/>
      <c r="CW54" s="127"/>
      <c r="CX54" s="127"/>
      <c r="CY54" s="127"/>
      <c r="CZ54" s="127"/>
      <c r="DA54" s="127"/>
      <c r="DB54" s="127"/>
      <c r="DC54" s="127"/>
      <c r="DD54" s="127"/>
      <c r="DE54" s="127"/>
      <c r="DF54" s="127"/>
      <c r="DG54" s="127"/>
      <c r="DH54" s="127"/>
      <c r="DI54" s="127"/>
      <c r="DJ54" s="127"/>
      <c r="DK54" s="127"/>
      <c r="DL54" s="127"/>
      <c r="DM54" s="127"/>
      <c r="DN54" s="127"/>
      <c r="DO54" s="127"/>
      <c r="DP54" s="127"/>
      <c r="DQ54" s="127"/>
      <c r="DR54" s="127"/>
      <c r="DS54" s="127"/>
      <c r="DT54" s="127"/>
      <c r="DU54" s="127"/>
      <c r="DV54" s="127"/>
      <c r="DW54" s="127"/>
      <c r="DX54" s="127"/>
      <c r="DY54" s="127"/>
      <c r="DZ54" s="127"/>
      <c r="EA54" s="127"/>
      <c r="EB54" s="127"/>
      <c r="EC54" s="127"/>
      <c r="ED54" s="127"/>
      <c r="EE54" s="127"/>
      <c r="EF54" s="127"/>
      <c r="EG54" s="127"/>
      <c r="EH54" s="127"/>
      <c r="EI54" s="127"/>
      <c r="EJ54" s="127"/>
      <c r="EK54" s="127"/>
      <c r="EL54" s="127"/>
      <c r="EM54" s="127"/>
      <c r="EN54" s="127"/>
      <c r="EO54" s="127"/>
      <c r="EP54" s="127"/>
      <c r="EQ54" s="127"/>
      <c r="ER54" s="127"/>
      <c r="ES54" s="127"/>
      <c r="ET54" s="127"/>
      <c r="EU54" s="127"/>
      <c r="EV54" s="127"/>
      <c r="EW54" s="127"/>
      <c r="EX54" s="127"/>
      <c r="EY54" s="127"/>
      <c r="EZ54" s="127"/>
      <c r="FA54" s="127"/>
      <c r="FB54" s="127"/>
      <c r="FC54" s="127"/>
      <c r="FD54" s="127"/>
      <c r="FE54" s="127"/>
      <c r="FF54" s="127"/>
      <c r="FG54" s="127"/>
      <c r="FH54" s="127"/>
      <c r="FI54" s="127"/>
      <c r="FJ54" s="127"/>
      <c r="FK54" s="127"/>
      <c r="FL54" s="127"/>
      <c r="FM54" s="127"/>
      <c r="FN54" s="127"/>
      <c r="FO54" s="127"/>
      <c r="FP54" s="127"/>
      <c r="FQ54" s="127"/>
      <c r="FR54" s="127"/>
      <c r="FS54" s="127"/>
      <c r="FT54" s="127"/>
      <c r="FU54" s="127"/>
      <c r="FV54" s="127"/>
      <c r="FW54" s="127"/>
      <c r="FX54" s="127"/>
      <c r="FY54" s="127"/>
      <c r="FZ54" s="127"/>
      <c r="GA54" s="127"/>
      <c r="GB54" s="127"/>
      <c r="GC54" s="127"/>
      <c r="GD54" s="127"/>
      <c r="GE54" s="127"/>
      <c r="GF54" s="127"/>
      <c r="GG54" s="127"/>
      <c r="GH54" s="127"/>
      <c r="GI54" s="127"/>
    </row>
    <row r="55" spans="1:191" ht="21" customHeight="1">
      <c r="A55" s="16">
        <v>54</v>
      </c>
      <c r="B55" s="16">
        <v>54</v>
      </c>
      <c r="C55" s="196" t="s">
        <v>4383</v>
      </c>
      <c r="D55" s="16">
        <v>2</v>
      </c>
      <c r="E55" s="16">
        <v>7</v>
      </c>
      <c r="F55" s="22">
        <v>1973</v>
      </c>
      <c r="G55" s="16">
        <f>'[1]DS NHAN SU'!$G$2-F55</f>
        <v>45</v>
      </c>
      <c r="H55" s="16">
        <v>0</v>
      </c>
      <c r="I55" s="35" t="s">
        <v>4384</v>
      </c>
      <c r="J55" s="32" t="s">
        <v>4385</v>
      </c>
      <c r="K55" s="16">
        <v>23</v>
      </c>
      <c r="L55" s="22">
        <v>7</v>
      </c>
      <c r="M55" s="22">
        <v>2011</v>
      </c>
      <c r="N55" s="22" t="s">
        <v>70</v>
      </c>
      <c r="O55" s="22" t="s">
        <v>4386</v>
      </c>
      <c r="P55" s="22" t="s">
        <v>70</v>
      </c>
      <c r="Q55" s="22" t="s">
        <v>3385</v>
      </c>
      <c r="R55" s="22" t="s">
        <v>2978</v>
      </c>
      <c r="S55" s="22" t="s">
        <v>4182</v>
      </c>
      <c r="T55" s="35">
        <v>1</v>
      </c>
      <c r="U55" s="29">
        <v>43102</v>
      </c>
      <c r="V55" s="21">
        <v>12</v>
      </c>
      <c r="W55" s="21">
        <v>5</v>
      </c>
      <c r="X55" s="16">
        <v>2018</v>
      </c>
      <c r="Y55" s="21">
        <v>14</v>
      </c>
      <c r="Z55" s="21">
        <v>5</v>
      </c>
      <c r="AA55" s="22">
        <v>2018</v>
      </c>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row>
    <row r="56" spans="1:191" ht="21" customHeight="1">
      <c r="A56" s="16">
        <v>55</v>
      </c>
      <c r="B56" s="16">
        <v>55</v>
      </c>
      <c r="C56" s="174" t="s">
        <v>4387</v>
      </c>
      <c r="D56" s="66">
        <v>16</v>
      </c>
      <c r="E56" s="66">
        <v>10</v>
      </c>
      <c r="F56" s="22">
        <v>1987</v>
      </c>
      <c r="G56" s="16">
        <f>'[1]DS NHAN SU'!$G$2-F56</f>
        <v>31</v>
      </c>
      <c r="H56" s="16">
        <v>0</v>
      </c>
      <c r="I56" s="35" t="s">
        <v>4388</v>
      </c>
      <c r="J56" s="35" t="s">
        <v>4389</v>
      </c>
      <c r="K56" s="66">
        <v>2</v>
      </c>
      <c r="L56" s="66">
        <v>2</v>
      </c>
      <c r="M56" s="22">
        <v>2005</v>
      </c>
      <c r="N56" s="22" t="s">
        <v>767</v>
      </c>
      <c r="O56" s="22" t="s">
        <v>4390</v>
      </c>
      <c r="P56" s="22" t="s">
        <v>767</v>
      </c>
      <c r="Q56" s="22" t="s">
        <v>3385</v>
      </c>
      <c r="R56" s="22" t="s">
        <v>2978</v>
      </c>
      <c r="S56" s="22" t="s">
        <v>4182</v>
      </c>
      <c r="T56" s="35">
        <v>320</v>
      </c>
      <c r="U56" s="34">
        <v>43040</v>
      </c>
      <c r="V56" s="21">
        <v>7</v>
      </c>
      <c r="W56" s="21">
        <v>5</v>
      </c>
      <c r="X56" s="16">
        <v>2018</v>
      </c>
      <c r="Y56" s="21">
        <v>14</v>
      </c>
      <c r="Z56" s="21">
        <v>5</v>
      </c>
      <c r="AA56" s="22">
        <v>2018</v>
      </c>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row>
    <row r="57" spans="1:191" ht="21" customHeight="1">
      <c r="A57" s="16">
        <v>56</v>
      </c>
      <c r="B57" s="16">
        <v>56</v>
      </c>
      <c r="C57" s="39" t="s">
        <v>4391</v>
      </c>
      <c r="D57" s="16">
        <v>1</v>
      </c>
      <c r="E57" s="16">
        <v>1</v>
      </c>
      <c r="F57" s="16">
        <v>1979</v>
      </c>
      <c r="G57" s="16">
        <f>'[1]DS NHAN SU'!$G$2-F57</f>
        <v>39</v>
      </c>
      <c r="H57" s="16">
        <v>1</v>
      </c>
      <c r="I57" s="40" t="s">
        <v>4392</v>
      </c>
      <c r="J57" s="40" t="s">
        <v>4393</v>
      </c>
      <c r="K57" s="16">
        <v>24</v>
      </c>
      <c r="L57" s="16">
        <v>9</v>
      </c>
      <c r="M57" s="16">
        <v>2008</v>
      </c>
      <c r="N57" s="22" t="s">
        <v>70</v>
      </c>
      <c r="O57" s="22" t="s">
        <v>4394</v>
      </c>
      <c r="P57" s="22" t="s">
        <v>70</v>
      </c>
      <c r="Q57" s="22" t="s">
        <v>3385</v>
      </c>
      <c r="R57" s="22" t="s">
        <v>3400</v>
      </c>
      <c r="S57" s="22" t="s">
        <v>4395</v>
      </c>
      <c r="T57" s="16">
        <v>211</v>
      </c>
      <c r="U57" s="29">
        <v>42948</v>
      </c>
      <c r="V57" s="21">
        <v>1</v>
      </c>
      <c r="W57" s="21">
        <v>5</v>
      </c>
      <c r="X57" s="16">
        <v>2018</v>
      </c>
      <c r="Y57" s="21">
        <v>14</v>
      </c>
      <c r="Z57" s="21">
        <v>5</v>
      </c>
      <c r="AA57" s="22">
        <v>2018</v>
      </c>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row>
    <row r="58" spans="1:191" s="106" customFormat="1" ht="20.25" customHeight="1">
      <c r="A58" s="16">
        <f t="shared" ref="A58:A64" si="0">+A57+1</f>
        <v>57</v>
      </c>
      <c r="B58" s="16">
        <v>57</v>
      </c>
      <c r="C58" s="31" t="s">
        <v>4396</v>
      </c>
      <c r="D58" s="16">
        <v>2</v>
      </c>
      <c r="E58" s="16">
        <v>7</v>
      </c>
      <c r="F58" s="16">
        <v>1988</v>
      </c>
      <c r="G58" s="16">
        <f ca="1">$G$2-F58</f>
        <v>30</v>
      </c>
      <c r="H58" s="16">
        <v>1</v>
      </c>
      <c r="I58" s="16" t="s">
        <v>4397</v>
      </c>
      <c r="J58" s="16" t="s">
        <v>4398</v>
      </c>
      <c r="K58" s="16">
        <v>7</v>
      </c>
      <c r="L58" s="16">
        <v>7</v>
      </c>
      <c r="M58" s="16">
        <v>2003</v>
      </c>
      <c r="N58" s="16" t="s">
        <v>70</v>
      </c>
      <c r="O58" s="16" t="s">
        <v>4399</v>
      </c>
      <c r="P58" s="16" t="s">
        <v>70</v>
      </c>
      <c r="Q58" s="16" t="s">
        <v>1052</v>
      </c>
      <c r="R58" s="22" t="s">
        <v>4400</v>
      </c>
      <c r="S58" s="16" t="s">
        <v>151</v>
      </c>
      <c r="T58" s="16">
        <v>300</v>
      </c>
      <c r="U58" s="29">
        <v>43009</v>
      </c>
      <c r="V58" s="21">
        <v>1</v>
      </c>
      <c r="W58" s="21">
        <v>6</v>
      </c>
      <c r="X58" s="16">
        <v>2018</v>
      </c>
      <c r="Y58" s="21">
        <v>22</v>
      </c>
      <c r="Z58" s="21">
        <v>5</v>
      </c>
      <c r="AA58" s="22">
        <v>2018</v>
      </c>
    </row>
    <row r="59" spans="1:191" s="69" customFormat="1" ht="20.25" customHeight="1">
      <c r="A59" s="16">
        <f t="shared" si="0"/>
        <v>58</v>
      </c>
      <c r="B59" s="16">
        <v>58</v>
      </c>
      <c r="C59" s="31" t="s">
        <v>4401</v>
      </c>
      <c r="D59" s="16">
        <v>10</v>
      </c>
      <c r="E59" s="16">
        <v>6</v>
      </c>
      <c r="F59" s="16">
        <v>1962</v>
      </c>
      <c r="G59" s="16">
        <f ca="1">$G$2-F59</f>
        <v>56</v>
      </c>
      <c r="H59" s="16">
        <v>0</v>
      </c>
      <c r="I59" s="32" t="s">
        <v>4402</v>
      </c>
      <c r="J59" s="32" t="s">
        <v>4403</v>
      </c>
      <c r="K59" s="16">
        <v>14</v>
      </c>
      <c r="L59" s="16">
        <v>3</v>
      </c>
      <c r="M59" s="16">
        <v>2015</v>
      </c>
      <c r="N59" s="16" t="s">
        <v>70</v>
      </c>
      <c r="O59" s="16" t="s">
        <v>4404</v>
      </c>
      <c r="P59" s="16" t="s">
        <v>70</v>
      </c>
      <c r="Q59" s="16" t="s">
        <v>1052</v>
      </c>
      <c r="R59" s="33" t="s">
        <v>1383</v>
      </c>
      <c r="S59" s="16" t="s">
        <v>151</v>
      </c>
      <c r="T59" s="16">
        <v>4</v>
      </c>
      <c r="U59" s="29">
        <v>42917</v>
      </c>
      <c r="V59" s="21">
        <v>1</v>
      </c>
      <c r="W59" s="21">
        <v>6</v>
      </c>
      <c r="X59" s="16">
        <v>2018</v>
      </c>
      <c r="Y59" s="21">
        <v>22</v>
      </c>
      <c r="Z59" s="21">
        <v>5</v>
      </c>
      <c r="AA59" s="22">
        <v>2018</v>
      </c>
    </row>
    <row r="60" spans="1:191" s="106" customFormat="1" ht="22.5" customHeight="1">
      <c r="A60" s="16">
        <f t="shared" si="0"/>
        <v>59</v>
      </c>
      <c r="B60" s="16">
        <v>59</v>
      </c>
      <c r="C60" s="39" t="s">
        <v>2845</v>
      </c>
      <c r="D60" s="16">
        <v>30</v>
      </c>
      <c r="E60" s="16">
        <v>6</v>
      </c>
      <c r="F60" s="16">
        <v>1993</v>
      </c>
      <c r="G60" s="16">
        <f ca="1">$G$2-F60</f>
        <v>25</v>
      </c>
      <c r="H60" s="16">
        <v>1</v>
      </c>
      <c r="I60" s="40" t="s">
        <v>2846</v>
      </c>
      <c r="J60" s="40" t="s">
        <v>2847</v>
      </c>
      <c r="K60" s="16">
        <v>12</v>
      </c>
      <c r="L60" s="16">
        <v>7</v>
      </c>
      <c r="M60" s="16">
        <v>2010</v>
      </c>
      <c r="N60" s="22" t="s">
        <v>2848</v>
      </c>
      <c r="O60" s="22" t="s">
        <v>2849</v>
      </c>
      <c r="P60" s="22" t="s">
        <v>2848</v>
      </c>
      <c r="Q60" s="16" t="s">
        <v>2790</v>
      </c>
      <c r="R60" s="22" t="s">
        <v>2844</v>
      </c>
      <c r="S60" s="22" t="s">
        <v>533</v>
      </c>
      <c r="T60" s="16">
        <v>410</v>
      </c>
      <c r="U60" s="29">
        <v>43235</v>
      </c>
      <c r="V60" s="21">
        <v>4</v>
      </c>
      <c r="W60" s="16">
        <v>6</v>
      </c>
      <c r="X60" s="16">
        <v>2018</v>
      </c>
      <c r="Y60" s="21">
        <v>29</v>
      </c>
      <c r="Z60" s="21">
        <v>5</v>
      </c>
      <c r="AA60" s="22">
        <v>2018</v>
      </c>
    </row>
    <row r="61" spans="1:191" s="38" customFormat="1" ht="21" customHeight="1">
      <c r="A61" s="16">
        <f t="shared" si="0"/>
        <v>60</v>
      </c>
      <c r="B61" s="16">
        <v>60</v>
      </c>
      <c r="C61" s="39" t="s">
        <v>4405</v>
      </c>
      <c r="D61" s="16">
        <v>2</v>
      </c>
      <c r="E61" s="16">
        <v>6</v>
      </c>
      <c r="F61" s="16">
        <v>1987</v>
      </c>
      <c r="G61" s="16">
        <f>'[1]DS NHAN SU'!$G$2-F61</f>
        <v>31</v>
      </c>
      <c r="H61" s="16">
        <v>1</v>
      </c>
      <c r="I61" s="40" t="s">
        <v>4406</v>
      </c>
      <c r="J61" s="40" t="s">
        <v>4407</v>
      </c>
      <c r="K61" s="16">
        <v>3</v>
      </c>
      <c r="L61" s="16">
        <v>8</v>
      </c>
      <c r="M61" s="16">
        <v>2015</v>
      </c>
      <c r="N61" s="22" t="s">
        <v>70</v>
      </c>
      <c r="O61" s="22" t="s">
        <v>4408</v>
      </c>
      <c r="P61" s="22" t="s">
        <v>70</v>
      </c>
      <c r="Q61" s="22" t="s">
        <v>2263</v>
      </c>
      <c r="R61" s="22" t="s">
        <v>2275</v>
      </c>
      <c r="S61" s="22" t="s">
        <v>151</v>
      </c>
      <c r="T61" s="16">
        <v>36</v>
      </c>
      <c r="U61" s="29">
        <v>43132</v>
      </c>
      <c r="V61" s="21">
        <v>1</v>
      </c>
      <c r="W61" s="16">
        <v>6</v>
      </c>
      <c r="X61" s="16">
        <v>2018</v>
      </c>
      <c r="Y61" s="21">
        <v>31</v>
      </c>
      <c r="Z61" s="21">
        <v>5</v>
      </c>
      <c r="AA61" s="22">
        <v>2018</v>
      </c>
    </row>
    <row r="62" spans="1:191" s="69" customFormat="1" ht="21.75" customHeight="1">
      <c r="A62" s="16">
        <f t="shared" si="0"/>
        <v>61</v>
      </c>
      <c r="B62" s="16">
        <v>61</v>
      </c>
      <c r="C62" s="39" t="s">
        <v>4409</v>
      </c>
      <c r="D62" s="16">
        <v>19</v>
      </c>
      <c r="E62" s="16">
        <v>11</v>
      </c>
      <c r="F62" s="16">
        <v>1987</v>
      </c>
      <c r="G62" s="16">
        <f ca="1">$G$2-F62</f>
        <v>31</v>
      </c>
      <c r="H62" s="16">
        <v>0</v>
      </c>
      <c r="I62" s="40" t="s">
        <v>4410</v>
      </c>
      <c r="J62" s="40" t="s">
        <v>4411</v>
      </c>
      <c r="K62" s="16">
        <v>30</v>
      </c>
      <c r="L62" s="16">
        <v>10</v>
      </c>
      <c r="M62" s="16">
        <v>2014</v>
      </c>
      <c r="N62" s="22" t="s">
        <v>70</v>
      </c>
      <c r="O62" s="22" t="s">
        <v>2026</v>
      </c>
      <c r="P62" s="22" t="s">
        <v>70</v>
      </c>
      <c r="Q62" s="22" t="s">
        <v>3385</v>
      </c>
      <c r="R62" s="16" t="s">
        <v>3401</v>
      </c>
      <c r="S62" s="22" t="s">
        <v>4412</v>
      </c>
      <c r="T62" s="16">
        <v>152</v>
      </c>
      <c r="U62" s="29">
        <v>42887</v>
      </c>
      <c r="V62" s="21">
        <v>3</v>
      </c>
      <c r="W62" s="16">
        <v>6</v>
      </c>
      <c r="X62" s="16">
        <v>2018</v>
      </c>
      <c r="Y62" s="21">
        <v>4</v>
      </c>
      <c r="Z62" s="21">
        <v>6</v>
      </c>
      <c r="AA62" s="22">
        <v>2018</v>
      </c>
    </row>
    <row r="63" spans="1:191" s="69" customFormat="1" ht="21.75" customHeight="1">
      <c r="A63" s="16">
        <f t="shared" si="0"/>
        <v>62</v>
      </c>
      <c r="B63" s="16">
        <v>62</v>
      </c>
      <c r="C63" s="31" t="s">
        <v>885</v>
      </c>
      <c r="D63" s="16">
        <v>23</v>
      </c>
      <c r="E63" s="16">
        <v>4</v>
      </c>
      <c r="F63" s="16">
        <v>1995</v>
      </c>
      <c r="G63" s="16">
        <f ca="1">$G$2-F63</f>
        <v>23</v>
      </c>
      <c r="H63" s="16">
        <v>0</v>
      </c>
      <c r="I63" s="32" t="s">
        <v>4413</v>
      </c>
      <c r="J63" s="32" t="s">
        <v>4414</v>
      </c>
      <c r="K63" s="16">
        <v>29</v>
      </c>
      <c r="L63" s="16">
        <v>1</v>
      </c>
      <c r="M63" s="16">
        <v>2010</v>
      </c>
      <c r="N63" s="16" t="s">
        <v>70</v>
      </c>
      <c r="O63" s="16" t="s">
        <v>115</v>
      </c>
      <c r="P63" s="16" t="s">
        <v>70</v>
      </c>
      <c r="Q63" s="22" t="s">
        <v>3385</v>
      </c>
      <c r="R63" s="22" t="s">
        <v>3283</v>
      </c>
      <c r="S63" s="16" t="s">
        <v>4182</v>
      </c>
      <c r="T63" s="32">
        <v>175</v>
      </c>
      <c r="U63" s="29">
        <v>42736</v>
      </c>
      <c r="V63" s="21">
        <v>3</v>
      </c>
      <c r="W63" s="16">
        <v>6</v>
      </c>
      <c r="X63" s="16">
        <v>2018</v>
      </c>
      <c r="Y63" s="21">
        <v>4</v>
      </c>
      <c r="Z63" s="21">
        <v>6</v>
      </c>
      <c r="AA63" s="22">
        <v>2018</v>
      </c>
    </row>
    <row r="64" spans="1:191" s="69" customFormat="1" ht="21.75" customHeight="1">
      <c r="A64" s="16">
        <f t="shared" si="0"/>
        <v>63</v>
      </c>
      <c r="B64" s="16">
        <v>63</v>
      </c>
      <c r="C64" s="31" t="s">
        <v>4415</v>
      </c>
      <c r="D64" s="16">
        <v>4</v>
      </c>
      <c r="E64" s="16">
        <v>7</v>
      </c>
      <c r="F64" s="16">
        <v>1995</v>
      </c>
      <c r="G64" s="16">
        <f ca="1">$G$2-F64</f>
        <v>23</v>
      </c>
      <c r="H64" s="16">
        <v>0</v>
      </c>
      <c r="I64" s="32" t="s">
        <v>4416</v>
      </c>
      <c r="J64" s="32" t="s">
        <v>4417</v>
      </c>
      <c r="K64" s="16">
        <v>13</v>
      </c>
      <c r="L64" s="16">
        <v>3</v>
      </c>
      <c r="M64" s="16">
        <v>2010</v>
      </c>
      <c r="N64" s="16" t="s">
        <v>70</v>
      </c>
      <c r="O64" s="16" t="s">
        <v>4418</v>
      </c>
      <c r="P64" s="16" t="s">
        <v>70</v>
      </c>
      <c r="Q64" s="22" t="s">
        <v>3385</v>
      </c>
      <c r="R64" s="22" t="s">
        <v>2978</v>
      </c>
      <c r="S64" s="16" t="s">
        <v>4182</v>
      </c>
      <c r="T64" s="32">
        <v>184</v>
      </c>
      <c r="U64" s="29">
        <v>42795</v>
      </c>
      <c r="V64" s="21">
        <v>3</v>
      </c>
      <c r="W64" s="16">
        <v>6</v>
      </c>
      <c r="X64" s="16">
        <v>2018</v>
      </c>
      <c r="Y64" s="21">
        <v>4</v>
      </c>
      <c r="Z64" s="21">
        <v>6</v>
      </c>
      <c r="AA64" s="22">
        <v>2018</v>
      </c>
    </row>
    <row r="65" spans="1:191" s="38" customFormat="1" ht="21" customHeight="1">
      <c r="A65" s="16">
        <v>64</v>
      </c>
      <c r="B65" s="16">
        <v>64</v>
      </c>
      <c r="C65" s="39" t="s">
        <v>4419</v>
      </c>
      <c r="D65" s="16">
        <v>30</v>
      </c>
      <c r="E65" s="16">
        <v>1</v>
      </c>
      <c r="F65" s="16">
        <v>1987</v>
      </c>
      <c r="G65" s="16">
        <f>'[1]DS NHAN SU'!$G$2-F65</f>
        <v>31</v>
      </c>
      <c r="H65" s="16">
        <v>1</v>
      </c>
      <c r="I65" s="40" t="s">
        <v>4420</v>
      </c>
      <c r="J65" s="40" t="s">
        <v>4421</v>
      </c>
      <c r="K65" s="16">
        <v>22</v>
      </c>
      <c r="L65" s="16">
        <v>2</v>
      </c>
      <c r="M65" s="16">
        <v>2008</v>
      </c>
      <c r="N65" s="22" t="s">
        <v>884</v>
      </c>
      <c r="O65" s="22" t="s">
        <v>4422</v>
      </c>
      <c r="P65" s="22" t="s">
        <v>70</v>
      </c>
      <c r="Q65" s="22" t="s">
        <v>1691</v>
      </c>
      <c r="R65" s="33" t="s">
        <v>4423</v>
      </c>
      <c r="S65" s="16" t="s">
        <v>151</v>
      </c>
      <c r="T65" s="16">
        <v>344</v>
      </c>
      <c r="U65" s="227">
        <v>43146</v>
      </c>
      <c r="V65" s="21">
        <v>6</v>
      </c>
      <c r="W65" s="16">
        <v>6</v>
      </c>
      <c r="X65" s="16">
        <v>2018</v>
      </c>
      <c r="Y65" s="21">
        <v>6</v>
      </c>
      <c r="Z65" s="21">
        <v>6</v>
      </c>
      <c r="AA65" s="22">
        <v>2018</v>
      </c>
    </row>
    <row r="66" spans="1:191" ht="21" customHeight="1">
      <c r="A66" s="16">
        <f>+A65+1</f>
        <v>65</v>
      </c>
      <c r="B66" s="16">
        <v>65</v>
      </c>
      <c r="C66" s="39" t="s">
        <v>4424</v>
      </c>
      <c r="D66" s="16">
        <v>18</v>
      </c>
      <c r="E66" s="16">
        <v>12</v>
      </c>
      <c r="F66" s="16">
        <v>1985</v>
      </c>
      <c r="G66" s="16">
        <f ca="1">$G$2-F66</f>
        <v>33</v>
      </c>
      <c r="H66" s="16">
        <v>1</v>
      </c>
      <c r="I66" s="40" t="s">
        <v>4425</v>
      </c>
      <c r="J66" s="40" t="s">
        <v>4426</v>
      </c>
      <c r="K66" s="16">
        <v>8</v>
      </c>
      <c r="L66" s="16">
        <v>6</v>
      </c>
      <c r="M66" s="16">
        <v>2012</v>
      </c>
      <c r="N66" s="22" t="s">
        <v>70</v>
      </c>
      <c r="O66" s="22" t="s">
        <v>4427</v>
      </c>
      <c r="P66" s="22" t="s">
        <v>70</v>
      </c>
      <c r="Q66" s="22" t="s">
        <v>3385</v>
      </c>
      <c r="R66" s="22" t="s">
        <v>2978</v>
      </c>
      <c r="S66" s="22" t="s">
        <v>4428</v>
      </c>
      <c r="T66" s="32">
        <v>212</v>
      </c>
      <c r="U66" s="34">
        <v>42948</v>
      </c>
      <c r="V66" s="21">
        <v>7</v>
      </c>
      <c r="W66" s="16">
        <v>6</v>
      </c>
      <c r="X66" s="16">
        <v>2018</v>
      </c>
      <c r="Y66" s="21">
        <v>7</v>
      </c>
      <c r="Z66" s="21">
        <v>6</v>
      </c>
      <c r="AA66" s="22">
        <v>2018</v>
      </c>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row>
    <row r="67" spans="1:191" ht="21" customHeight="1">
      <c r="A67" s="16">
        <f>+A66+1</f>
        <v>66</v>
      </c>
      <c r="B67" s="16">
        <v>66</v>
      </c>
      <c r="C67" s="39" t="s">
        <v>4429</v>
      </c>
      <c r="D67" s="16">
        <v>28</v>
      </c>
      <c r="E67" s="16">
        <v>2</v>
      </c>
      <c r="F67" s="16">
        <v>1990</v>
      </c>
      <c r="G67" s="16">
        <f ca="1">$G$2-F67</f>
        <v>28</v>
      </c>
      <c r="H67" s="16">
        <v>0</v>
      </c>
      <c r="I67" s="40" t="s">
        <v>4430</v>
      </c>
      <c r="J67" s="40" t="s">
        <v>4431</v>
      </c>
      <c r="K67" s="16">
        <v>23</v>
      </c>
      <c r="L67" s="16">
        <v>11</v>
      </c>
      <c r="M67" s="16">
        <v>2009</v>
      </c>
      <c r="N67" s="22" t="s">
        <v>1054</v>
      </c>
      <c r="O67" s="22" t="s">
        <v>4432</v>
      </c>
      <c r="P67" s="22" t="s">
        <v>1054</v>
      </c>
      <c r="Q67" s="22" t="s">
        <v>3385</v>
      </c>
      <c r="R67" s="22" t="s">
        <v>2978</v>
      </c>
      <c r="S67" s="22" t="s">
        <v>4182</v>
      </c>
      <c r="T67" s="35">
        <v>138</v>
      </c>
      <c r="U67" s="29">
        <v>42887</v>
      </c>
      <c r="V67" s="180">
        <v>1</v>
      </c>
      <c r="W67" s="180">
        <v>6</v>
      </c>
      <c r="X67" s="180">
        <v>2018</v>
      </c>
      <c r="Y67" s="180">
        <v>9</v>
      </c>
      <c r="Z67" s="180">
        <v>6</v>
      </c>
      <c r="AA67" s="180">
        <v>2018</v>
      </c>
      <c r="AB67" s="228"/>
      <c r="AC67" s="228"/>
      <c r="AD67" s="228"/>
      <c r="AE67" s="228"/>
      <c r="AF67" s="228"/>
      <c r="AG67" s="228"/>
      <c r="AH67" s="228"/>
      <c r="AI67" s="228"/>
      <c r="AJ67" s="228"/>
      <c r="AK67" s="228"/>
      <c r="AL67" s="228"/>
      <c r="AM67" s="228"/>
      <c r="AN67" s="228"/>
      <c r="AO67" s="228"/>
      <c r="AP67" s="228"/>
      <c r="AQ67" s="228"/>
      <c r="AR67" s="228"/>
      <c r="AS67" s="228"/>
      <c r="AT67" s="228"/>
      <c r="AU67" s="228"/>
      <c r="AV67" s="228"/>
      <c r="AW67" s="228"/>
      <c r="AX67" s="228"/>
      <c r="AY67" s="228"/>
      <c r="AZ67" s="228"/>
      <c r="BA67" s="228"/>
      <c r="BB67" s="228"/>
      <c r="BC67" s="228"/>
      <c r="BD67" s="228"/>
      <c r="BE67" s="228"/>
      <c r="BF67" s="228"/>
      <c r="BG67" s="228"/>
      <c r="BH67" s="228"/>
      <c r="BI67" s="228"/>
      <c r="BJ67" s="228"/>
      <c r="BK67" s="228"/>
      <c r="BL67" s="228"/>
      <c r="BM67" s="228"/>
      <c r="BN67" s="228"/>
      <c r="BO67" s="228"/>
      <c r="BP67" s="228"/>
      <c r="BQ67" s="228"/>
      <c r="BR67" s="228"/>
      <c r="BS67" s="228"/>
      <c r="BT67" s="228"/>
      <c r="BU67" s="228"/>
      <c r="BV67" s="228"/>
      <c r="BW67" s="228"/>
      <c r="BX67" s="228"/>
      <c r="BY67" s="228"/>
      <c r="BZ67" s="228"/>
      <c r="CA67" s="228"/>
      <c r="CB67" s="228"/>
      <c r="CC67" s="228"/>
      <c r="CD67" s="228"/>
      <c r="CE67" s="228"/>
      <c r="CF67" s="228"/>
      <c r="CG67" s="228"/>
      <c r="CH67" s="228"/>
      <c r="CI67" s="228"/>
      <c r="CJ67" s="228"/>
      <c r="CK67" s="228"/>
      <c r="CL67" s="228"/>
      <c r="CM67" s="228"/>
      <c r="CN67" s="228"/>
      <c r="CO67" s="228"/>
      <c r="CP67" s="228"/>
      <c r="CQ67" s="228"/>
      <c r="CR67" s="228"/>
      <c r="CS67" s="228"/>
      <c r="CT67" s="228"/>
      <c r="CU67" s="228"/>
      <c r="CV67" s="228"/>
      <c r="CW67" s="228"/>
      <c r="CX67" s="228"/>
      <c r="CY67" s="228"/>
      <c r="CZ67" s="228"/>
      <c r="DA67" s="228"/>
      <c r="DB67" s="228"/>
      <c r="DC67" s="228"/>
      <c r="DD67" s="228"/>
      <c r="DE67" s="228"/>
      <c r="DF67" s="228"/>
      <c r="DG67" s="228"/>
      <c r="DH67" s="228"/>
      <c r="DI67" s="228"/>
      <c r="DJ67" s="228"/>
      <c r="DK67" s="228"/>
      <c r="DL67" s="228"/>
      <c r="DM67" s="228"/>
      <c r="DN67" s="228"/>
      <c r="DO67" s="228"/>
      <c r="DP67" s="228"/>
      <c r="DQ67" s="228"/>
      <c r="DR67" s="228"/>
      <c r="DS67" s="228"/>
      <c r="DT67" s="228"/>
      <c r="DU67" s="228"/>
      <c r="DV67" s="228"/>
      <c r="DW67" s="228"/>
      <c r="DX67" s="228"/>
      <c r="DY67" s="228"/>
      <c r="DZ67" s="228"/>
      <c r="EA67" s="228"/>
      <c r="EB67" s="228"/>
      <c r="EC67" s="228"/>
      <c r="ED67" s="228"/>
      <c r="EE67" s="228"/>
      <c r="EF67" s="228"/>
      <c r="EG67" s="228"/>
      <c r="EH67" s="228"/>
      <c r="EI67" s="228"/>
      <c r="EJ67" s="228"/>
      <c r="EK67" s="228"/>
      <c r="EL67" s="228"/>
      <c r="EM67" s="228"/>
      <c r="EN67" s="228"/>
      <c r="EO67" s="228"/>
      <c r="EP67" s="228"/>
      <c r="EQ67" s="228"/>
      <c r="ER67" s="228"/>
      <c r="ES67" s="228"/>
      <c r="ET67" s="228"/>
      <c r="EU67" s="228"/>
      <c r="EV67" s="228"/>
      <c r="EW67" s="228"/>
      <c r="EX67" s="228"/>
      <c r="EY67" s="228"/>
      <c r="EZ67" s="228"/>
      <c r="FA67" s="228"/>
      <c r="FB67" s="228"/>
      <c r="FC67" s="228"/>
      <c r="FD67" s="228"/>
      <c r="FE67" s="228"/>
      <c r="FF67" s="228"/>
      <c r="FG67" s="228"/>
      <c r="FH67" s="228"/>
      <c r="FI67" s="228"/>
      <c r="FJ67" s="228"/>
      <c r="FK67" s="228"/>
      <c r="FL67" s="228"/>
      <c r="FM67" s="228"/>
      <c r="FN67" s="228"/>
      <c r="FO67" s="228"/>
      <c r="FP67" s="228"/>
      <c r="FQ67" s="228"/>
      <c r="FR67" s="228"/>
      <c r="FS67" s="228"/>
      <c r="FT67" s="228"/>
      <c r="FU67" s="228"/>
      <c r="FV67" s="228"/>
      <c r="FW67" s="228"/>
      <c r="FX67" s="228"/>
      <c r="FY67" s="228"/>
      <c r="FZ67" s="228"/>
      <c r="GA67" s="228"/>
      <c r="GB67" s="228"/>
      <c r="GC67" s="228"/>
      <c r="GD67" s="228"/>
      <c r="GE67" s="228"/>
      <c r="GF67" s="228"/>
      <c r="GG67" s="228"/>
      <c r="GH67" s="228"/>
      <c r="GI67" s="228"/>
    </row>
    <row r="68" spans="1:191" customFormat="1" ht="21" customHeight="1">
      <c r="A68" s="16">
        <v>67</v>
      </c>
      <c r="B68" s="16">
        <v>67</v>
      </c>
      <c r="C68" s="31" t="s">
        <v>4433</v>
      </c>
      <c r="D68" s="16">
        <v>12</v>
      </c>
      <c r="E68" s="16">
        <v>10</v>
      </c>
      <c r="F68" s="16">
        <v>1983</v>
      </c>
      <c r="G68" s="16">
        <f>'[1]DS NHAN SU'!$G$2-F68</f>
        <v>35</v>
      </c>
      <c r="H68" s="16">
        <v>1</v>
      </c>
      <c r="I68" s="32" t="s">
        <v>4434</v>
      </c>
      <c r="J68" s="32" t="s">
        <v>4435</v>
      </c>
      <c r="K68" s="16">
        <v>20</v>
      </c>
      <c r="L68" s="16">
        <v>10</v>
      </c>
      <c r="M68" s="16">
        <v>2006</v>
      </c>
      <c r="N68" s="16" t="s">
        <v>70</v>
      </c>
      <c r="O68" s="16" t="s">
        <v>4436</v>
      </c>
      <c r="P68" s="16" t="s">
        <v>70</v>
      </c>
      <c r="Q68" s="16" t="s">
        <v>2790</v>
      </c>
      <c r="R68" s="33" t="s">
        <v>2800</v>
      </c>
      <c r="S68" s="16" t="s">
        <v>151</v>
      </c>
      <c r="T68" s="16">
        <v>173</v>
      </c>
      <c r="U68" s="29">
        <v>43102</v>
      </c>
      <c r="V68" s="180">
        <v>18</v>
      </c>
      <c r="W68" s="180">
        <v>6</v>
      </c>
      <c r="X68" s="180">
        <v>2018</v>
      </c>
      <c r="Y68" s="180">
        <v>14</v>
      </c>
      <c r="Z68" s="180">
        <v>6</v>
      </c>
      <c r="AA68" s="180">
        <v>2018</v>
      </c>
    </row>
    <row r="69" spans="1:191" s="87" customFormat="1" ht="24.95" customHeight="1">
      <c r="A69" s="16">
        <f>+A68+1</f>
        <v>68</v>
      </c>
      <c r="B69" s="16">
        <v>68</v>
      </c>
      <c r="C69" s="39" t="s">
        <v>4437</v>
      </c>
      <c r="D69" s="16">
        <v>16</v>
      </c>
      <c r="E69" s="16">
        <v>1</v>
      </c>
      <c r="F69" s="16">
        <v>1972</v>
      </c>
      <c r="G69" s="16">
        <f ca="1">$G$2-F69</f>
        <v>46</v>
      </c>
      <c r="H69" s="16">
        <v>0</v>
      </c>
      <c r="I69" s="40" t="s">
        <v>4438</v>
      </c>
      <c r="J69" s="40" t="s">
        <v>4439</v>
      </c>
      <c r="K69" s="16">
        <v>13</v>
      </c>
      <c r="L69" s="16">
        <v>10</v>
      </c>
      <c r="M69" s="16">
        <v>2012</v>
      </c>
      <c r="N69" s="22" t="s">
        <v>70</v>
      </c>
      <c r="O69" s="22" t="s">
        <v>4440</v>
      </c>
      <c r="P69" s="22" t="s">
        <v>70</v>
      </c>
      <c r="Q69" s="22" t="s">
        <v>3385</v>
      </c>
      <c r="R69" s="22" t="s">
        <v>2978</v>
      </c>
      <c r="S69" s="22" t="s">
        <v>4182</v>
      </c>
      <c r="T69" s="35">
        <v>64</v>
      </c>
      <c r="U69" s="29">
        <v>43160</v>
      </c>
      <c r="V69" s="180">
        <v>14</v>
      </c>
      <c r="W69" s="180">
        <v>6</v>
      </c>
      <c r="X69" s="180">
        <v>2018</v>
      </c>
      <c r="Y69" s="180">
        <v>14</v>
      </c>
      <c r="Z69" s="180">
        <v>6</v>
      </c>
      <c r="AA69" s="180">
        <v>2018</v>
      </c>
    </row>
    <row r="70" spans="1:191" s="146" customFormat="1" ht="20.100000000000001" customHeight="1">
      <c r="A70" s="16">
        <v>69</v>
      </c>
      <c r="B70" s="16">
        <v>69</v>
      </c>
      <c r="C70" s="39" t="s">
        <v>4441</v>
      </c>
      <c r="D70" s="16">
        <v>18</v>
      </c>
      <c r="E70" s="16">
        <v>8</v>
      </c>
      <c r="F70" s="16">
        <v>1978</v>
      </c>
      <c r="G70" s="16">
        <f>'[1]DS NHAN SU'!$G$2-F70</f>
        <v>40</v>
      </c>
      <c r="H70" s="16">
        <v>1</v>
      </c>
      <c r="I70" s="40" t="s">
        <v>4442</v>
      </c>
      <c r="J70" s="40" t="s">
        <v>4443</v>
      </c>
      <c r="K70" s="16">
        <v>18</v>
      </c>
      <c r="L70" s="16">
        <v>6</v>
      </c>
      <c r="M70" s="16">
        <v>2012</v>
      </c>
      <c r="N70" s="22" t="s">
        <v>333</v>
      </c>
      <c r="O70" s="22" t="s">
        <v>4444</v>
      </c>
      <c r="P70" s="22" t="s">
        <v>333</v>
      </c>
      <c r="Q70" s="22" t="s">
        <v>2859</v>
      </c>
      <c r="R70" s="22" t="s">
        <v>151</v>
      </c>
      <c r="S70" s="16" t="s">
        <v>151</v>
      </c>
      <c r="T70" s="16">
        <v>37</v>
      </c>
      <c r="U70" s="29">
        <v>43132</v>
      </c>
      <c r="V70" s="180">
        <v>18</v>
      </c>
      <c r="W70" s="180">
        <v>6</v>
      </c>
      <c r="X70" s="180">
        <v>2018</v>
      </c>
      <c r="Y70" s="180">
        <v>18</v>
      </c>
      <c r="Z70" s="180">
        <v>6</v>
      </c>
      <c r="AA70" s="180">
        <v>2018</v>
      </c>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38"/>
      <c r="FS70" s="38"/>
      <c r="FT70" s="38"/>
      <c r="FU70" s="38"/>
      <c r="FV70" s="38"/>
      <c r="FW70" s="38"/>
      <c r="FX70" s="38"/>
      <c r="FY70" s="38"/>
      <c r="FZ70" s="38"/>
      <c r="GA70" s="38"/>
      <c r="GB70" s="38"/>
      <c r="GC70" s="38"/>
      <c r="GD70" s="38"/>
      <c r="GE70" s="38"/>
      <c r="GF70" s="38"/>
      <c r="GG70" s="38"/>
      <c r="GH70" s="38"/>
      <c r="GI70" s="38"/>
    </row>
    <row r="71" spans="1:191" s="38" customFormat="1" ht="23.25" customHeight="1">
      <c r="A71" s="16">
        <v>70</v>
      </c>
      <c r="B71" s="16">
        <v>70</v>
      </c>
      <c r="C71" s="39" t="s">
        <v>4445</v>
      </c>
      <c r="D71" s="16">
        <v>8</v>
      </c>
      <c r="E71" s="16">
        <v>2</v>
      </c>
      <c r="F71" s="16">
        <v>1993</v>
      </c>
      <c r="G71" s="16">
        <f>'[1]DS NHAN SU'!$G$2-F71</f>
        <v>25</v>
      </c>
      <c r="H71" s="22">
        <v>1</v>
      </c>
      <c r="I71" s="40" t="s">
        <v>4446</v>
      </c>
      <c r="J71" s="40" t="s">
        <v>4447</v>
      </c>
      <c r="K71" s="16">
        <v>15</v>
      </c>
      <c r="L71" s="16">
        <v>12</v>
      </c>
      <c r="M71" s="16">
        <v>2009</v>
      </c>
      <c r="N71" s="22" t="s">
        <v>1085</v>
      </c>
      <c r="O71" s="22" t="s">
        <v>4448</v>
      </c>
      <c r="P71" s="22" t="s">
        <v>1085</v>
      </c>
      <c r="Q71" s="16" t="s">
        <v>3253</v>
      </c>
      <c r="R71" s="22" t="s">
        <v>3277</v>
      </c>
      <c r="S71" s="22" t="s">
        <v>3271</v>
      </c>
      <c r="T71" s="16">
        <v>295</v>
      </c>
      <c r="U71" s="29">
        <v>43252</v>
      </c>
      <c r="V71" s="180">
        <v>11</v>
      </c>
      <c r="W71" s="180">
        <v>6</v>
      </c>
      <c r="X71" s="180">
        <v>2018</v>
      </c>
      <c r="Y71" s="180">
        <v>18</v>
      </c>
      <c r="Z71" s="180">
        <v>6</v>
      </c>
      <c r="AA71" s="180">
        <v>2018</v>
      </c>
    </row>
    <row r="72" spans="1:191" ht="20.100000000000001" customHeight="1">
      <c r="A72" s="16">
        <v>71</v>
      </c>
      <c r="B72" s="16">
        <v>71</v>
      </c>
      <c r="C72" s="39" t="s">
        <v>4449</v>
      </c>
      <c r="D72" s="16"/>
      <c r="E72" s="16"/>
      <c r="F72" s="16">
        <v>1968</v>
      </c>
      <c r="G72" s="16">
        <f>'[1]DS NHAN SU'!$G$2-F72</f>
        <v>50</v>
      </c>
      <c r="H72" s="22">
        <v>0</v>
      </c>
      <c r="I72" s="40" t="s">
        <v>4450</v>
      </c>
      <c r="J72" s="40" t="s">
        <v>4451</v>
      </c>
      <c r="K72" s="16">
        <v>6</v>
      </c>
      <c r="L72" s="16">
        <v>8</v>
      </c>
      <c r="M72" s="16">
        <v>2016</v>
      </c>
      <c r="N72" s="22" t="s">
        <v>889</v>
      </c>
      <c r="O72" s="22" t="s">
        <v>4452</v>
      </c>
      <c r="P72" s="22" t="s">
        <v>889</v>
      </c>
      <c r="Q72" s="16" t="s">
        <v>2263</v>
      </c>
      <c r="R72" s="22" t="s">
        <v>4453</v>
      </c>
      <c r="S72" s="22" t="s">
        <v>151</v>
      </c>
      <c r="T72" s="22">
        <v>291</v>
      </c>
      <c r="U72" s="29">
        <v>43242</v>
      </c>
      <c r="V72" s="180">
        <v>14</v>
      </c>
      <c r="W72" s="180">
        <v>6</v>
      </c>
      <c r="X72" s="180">
        <v>2018</v>
      </c>
      <c r="Y72" s="180">
        <v>18</v>
      </c>
      <c r="Z72" s="180">
        <v>6</v>
      </c>
      <c r="AA72" s="180">
        <v>2018</v>
      </c>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7"/>
      <c r="BR72" s="87"/>
      <c r="BS72" s="87"/>
      <c r="BT72" s="87"/>
      <c r="BU72" s="87"/>
      <c r="BV72" s="87"/>
      <c r="BW72" s="87"/>
      <c r="BX72" s="87"/>
      <c r="BY72" s="87"/>
      <c r="BZ72" s="87"/>
      <c r="CA72" s="87"/>
      <c r="CB72" s="87"/>
      <c r="CC72" s="87"/>
      <c r="CD72" s="87"/>
      <c r="CE72" s="87"/>
      <c r="CF72" s="87"/>
      <c r="CG72" s="87"/>
      <c r="CH72" s="87"/>
      <c r="CI72" s="87"/>
      <c r="CJ72" s="87"/>
      <c r="CK72" s="87"/>
      <c r="CL72" s="87"/>
      <c r="CM72" s="87"/>
      <c r="CN72" s="87"/>
      <c r="CO72" s="87"/>
      <c r="CP72" s="87"/>
      <c r="CQ72" s="87"/>
      <c r="CR72" s="87"/>
      <c r="CS72" s="87"/>
      <c r="CT72" s="87"/>
      <c r="CU72" s="87"/>
      <c r="CV72" s="87"/>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X72" s="87"/>
      <c r="FY72" s="87"/>
      <c r="FZ72" s="87"/>
      <c r="GA72" s="87"/>
      <c r="GB72" s="87"/>
      <c r="GC72" s="87"/>
      <c r="GD72" s="87"/>
      <c r="GE72" s="87"/>
      <c r="GF72" s="87"/>
      <c r="GG72" s="87"/>
      <c r="GH72" s="87"/>
      <c r="GI72" s="87"/>
    </row>
    <row r="73" spans="1:191" customFormat="1" ht="25.5">
      <c r="A73" s="16">
        <v>72</v>
      </c>
      <c r="B73" s="16">
        <v>72</v>
      </c>
      <c r="C73" s="39" t="s">
        <v>4454</v>
      </c>
      <c r="D73" s="16">
        <v>8</v>
      </c>
      <c r="E73" s="16">
        <v>1</v>
      </c>
      <c r="F73" s="16">
        <v>1996</v>
      </c>
      <c r="G73" s="16">
        <f>'[1]DS NHAN SU'!$G$2-F73</f>
        <v>22</v>
      </c>
      <c r="H73" s="16">
        <v>1</v>
      </c>
      <c r="I73" s="40" t="s">
        <v>4455</v>
      </c>
      <c r="J73" s="40" t="s">
        <v>4456</v>
      </c>
      <c r="K73" s="16">
        <v>8</v>
      </c>
      <c r="L73" s="16">
        <v>2</v>
      </c>
      <c r="M73" s="16">
        <v>2012</v>
      </c>
      <c r="N73" s="22" t="s">
        <v>70</v>
      </c>
      <c r="O73" s="22" t="s">
        <v>3220</v>
      </c>
      <c r="P73" s="22" t="s">
        <v>70</v>
      </c>
      <c r="Q73" s="22" t="s">
        <v>3385</v>
      </c>
      <c r="R73" s="22" t="s">
        <v>2978</v>
      </c>
      <c r="S73" s="16" t="s">
        <v>3390</v>
      </c>
      <c r="T73" s="35">
        <v>326</v>
      </c>
      <c r="U73" s="34">
        <v>43040</v>
      </c>
      <c r="V73" s="180">
        <v>18</v>
      </c>
      <c r="W73" s="180">
        <v>6</v>
      </c>
      <c r="X73" s="180">
        <v>2018</v>
      </c>
      <c r="Y73" s="180">
        <v>18</v>
      </c>
      <c r="Z73" s="180">
        <v>6</v>
      </c>
      <c r="AA73" s="180">
        <v>2018</v>
      </c>
    </row>
    <row r="74" spans="1:191" s="232" customFormat="1" ht="24.95" customHeight="1">
      <c r="A74" s="150">
        <v>73</v>
      </c>
      <c r="B74" s="150">
        <v>73</v>
      </c>
      <c r="C74" s="172" t="s">
        <v>4457</v>
      </c>
      <c r="D74" s="150"/>
      <c r="E74" s="150"/>
      <c r="F74" s="150">
        <v>1984</v>
      </c>
      <c r="G74" s="150">
        <f>'[1]DS NHAN SU'!$G$2-F74</f>
        <v>34</v>
      </c>
      <c r="H74" s="150">
        <v>0</v>
      </c>
      <c r="I74" s="229" t="s">
        <v>4458</v>
      </c>
      <c r="J74" s="229" t="s">
        <v>4459</v>
      </c>
      <c r="K74" s="150">
        <v>17</v>
      </c>
      <c r="L74" s="150">
        <v>2</v>
      </c>
      <c r="M74" s="150">
        <v>2012</v>
      </c>
      <c r="N74" s="152" t="s">
        <v>709</v>
      </c>
      <c r="O74" s="152" t="s">
        <v>4460</v>
      </c>
      <c r="P74" s="152" t="s">
        <v>709</v>
      </c>
      <c r="Q74" s="152" t="s">
        <v>541</v>
      </c>
      <c r="R74" s="152" t="s">
        <v>291</v>
      </c>
      <c r="S74" s="152" t="s">
        <v>330</v>
      </c>
      <c r="T74" s="152" t="s">
        <v>293</v>
      </c>
      <c r="U74" s="152"/>
      <c r="V74" s="153">
        <v>43186</v>
      </c>
      <c r="W74" s="152" t="s">
        <v>344</v>
      </c>
      <c r="X74" s="230">
        <v>3740000</v>
      </c>
      <c r="Y74" s="231" t="e">
        <f>X74+#REF!+#REF!</f>
        <v>#REF!</v>
      </c>
      <c r="Z74" s="156">
        <v>3179000</v>
      </c>
      <c r="AA74" s="156"/>
    </row>
    <row r="75" spans="1:191" s="236" customFormat="1" ht="24.75" customHeight="1">
      <c r="A75" s="150">
        <v>74</v>
      </c>
      <c r="B75" s="150">
        <v>74</v>
      </c>
      <c r="C75" s="172" t="s">
        <v>4364</v>
      </c>
      <c r="D75" s="150">
        <v>13</v>
      </c>
      <c r="E75" s="150">
        <v>12</v>
      </c>
      <c r="F75" s="150">
        <v>1991</v>
      </c>
      <c r="G75" s="150">
        <f>'[1]DS NHAN SU'!$G$2-F75</f>
        <v>27</v>
      </c>
      <c r="H75" s="233">
        <v>0</v>
      </c>
      <c r="I75" s="234" t="s">
        <v>4365</v>
      </c>
      <c r="J75" s="234" t="s">
        <v>4366</v>
      </c>
      <c r="K75" s="235">
        <v>24</v>
      </c>
      <c r="L75" s="235">
        <v>1</v>
      </c>
      <c r="M75" s="235">
        <v>2009</v>
      </c>
      <c r="N75" s="233" t="s">
        <v>771</v>
      </c>
      <c r="O75" s="233" t="s">
        <v>4367</v>
      </c>
      <c r="P75" s="233" t="s">
        <v>771</v>
      </c>
      <c r="Q75" s="150" t="s">
        <v>350</v>
      </c>
      <c r="R75" s="233" t="s">
        <v>332</v>
      </c>
      <c r="S75" s="233" t="s">
        <v>330</v>
      </c>
      <c r="T75" s="150" t="s">
        <v>304</v>
      </c>
      <c r="U75" s="150"/>
      <c r="V75" s="153">
        <v>43200</v>
      </c>
      <c r="W75" s="150" t="s">
        <v>344</v>
      </c>
      <c r="X75" s="230">
        <v>3740000</v>
      </c>
      <c r="Y75" s="231" t="e">
        <f>X75+#REF!+#REF!</f>
        <v>#REF!</v>
      </c>
      <c r="Z75" s="156" t="e">
        <f>Y75*0.85</f>
        <v>#REF!</v>
      </c>
      <c r="AA75" s="156"/>
    </row>
    <row r="76" spans="1:191" s="232" customFormat="1" ht="24.95" customHeight="1">
      <c r="A76" s="150">
        <v>75</v>
      </c>
      <c r="B76" s="150">
        <v>75</v>
      </c>
      <c r="C76" s="172" t="s">
        <v>1053</v>
      </c>
      <c r="D76" s="150">
        <v>18</v>
      </c>
      <c r="E76" s="150">
        <v>9</v>
      </c>
      <c r="F76" s="150">
        <v>1990</v>
      </c>
      <c r="G76" s="150">
        <f>'[1]DS NHAN SU'!$G$2-F76</f>
        <v>28</v>
      </c>
      <c r="H76" s="152">
        <v>0</v>
      </c>
      <c r="I76" s="229" t="s">
        <v>4461</v>
      </c>
      <c r="J76" s="229" t="s">
        <v>4462</v>
      </c>
      <c r="K76" s="150">
        <v>18</v>
      </c>
      <c r="L76" s="150">
        <v>12</v>
      </c>
      <c r="M76" s="150">
        <v>2007</v>
      </c>
      <c r="N76" s="152" t="s">
        <v>767</v>
      </c>
      <c r="O76" s="152" t="s">
        <v>4463</v>
      </c>
      <c r="P76" s="152" t="s">
        <v>767</v>
      </c>
      <c r="Q76" s="150" t="s">
        <v>2590</v>
      </c>
      <c r="R76" s="152" t="s">
        <v>4464</v>
      </c>
      <c r="S76" s="152" t="s">
        <v>330</v>
      </c>
      <c r="T76" s="152" t="s">
        <v>341</v>
      </c>
      <c r="U76" s="152"/>
      <c r="V76" s="153">
        <v>43223</v>
      </c>
      <c r="W76" s="152" t="s">
        <v>250</v>
      </c>
      <c r="X76" s="154">
        <v>3740000</v>
      </c>
      <c r="Y76" s="155" t="e">
        <f>X76+#REF!+#REF!</f>
        <v>#REF!</v>
      </c>
      <c r="Z76" s="156" t="e">
        <f>Y76*0.85</f>
        <v>#REF!</v>
      </c>
      <c r="AA76" s="208"/>
    </row>
    <row r="77" spans="1:191" s="133" customFormat="1" ht="23.25" customHeight="1">
      <c r="A77" s="150">
        <v>76</v>
      </c>
      <c r="B77" s="150">
        <v>76</v>
      </c>
      <c r="C77" s="172" t="s">
        <v>4465</v>
      </c>
      <c r="D77" s="150">
        <v>21</v>
      </c>
      <c r="E77" s="150">
        <v>12</v>
      </c>
      <c r="F77" s="150">
        <v>1994</v>
      </c>
      <c r="G77" s="150">
        <f>'[1]DS NHAN SU'!$G$2-F77</f>
        <v>24</v>
      </c>
      <c r="H77" s="152">
        <v>0</v>
      </c>
      <c r="I77" s="229" t="s">
        <v>4466</v>
      </c>
      <c r="J77" s="229" t="s">
        <v>4467</v>
      </c>
      <c r="K77" s="150">
        <v>3</v>
      </c>
      <c r="L77" s="150">
        <v>6</v>
      </c>
      <c r="M77" s="150">
        <v>2009</v>
      </c>
      <c r="N77" s="152" t="s">
        <v>771</v>
      </c>
      <c r="O77" s="152" t="s">
        <v>4468</v>
      </c>
      <c r="P77" s="152" t="s">
        <v>771</v>
      </c>
      <c r="Q77" s="150" t="s">
        <v>1932</v>
      </c>
      <c r="R77" s="152" t="s">
        <v>291</v>
      </c>
      <c r="S77" s="152" t="s">
        <v>330</v>
      </c>
      <c r="T77" s="150" t="s">
        <v>293</v>
      </c>
      <c r="U77" s="150"/>
      <c r="V77" s="153">
        <v>43223</v>
      </c>
      <c r="W77" s="150" t="s">
        <v>344</v>
      </c>
      <c r="X77" s="154">
        <v>3740000</v>
      </c>
      <c r="Y77" s="155" t="e">
        <f>X77+#REF!+#REF!</f>
        <v>#REF!</v>
      </c>
      <c r="Z77" s="156" t="e">
        <f>Y77*0.85</f>
        <v>#REF!</v>
      </c>
      <c r="AA77" s="156"/>
    </row>
    <row r="78" spans="1:191" s="211" customFormat="1" ht="22.5" customHeight="1">
      <c r="A78" s="16">
        <f>+A77+1</f>
        <v>77</v>
      </c>
      <c r="B78" s="16">
        <v>77</v>
      </c>
      <c r="C78" s="31" t="s">
        <v>4469</v>
      </c>
      <c r="D78" s="16">
        <v>14</v>
      </c>
      <c r="E78" s="16">
        <v>4</v>
      </c>
      <c r="F78" s="16">
        <v>1983</v>
      </c>
      <c r="G78" s="16">
        <f ca="1">$G$2-F78</f>
        <v>35</v>
      </c>
      <c r="H78" s="16">
        <v>1</v>
      </c>
      <c r="I78" s="32" t="s">
        <v>4470</v>
      </c>
      <c r="J78" s="32" t="s">
        <v>4471</v>
      </c>
      <c r="K78" s="16">
        <v>30</v>
      </c>
      <c r="L78" s="16">
        <v>12</v>
      </c>
      <c r="M78" s="16">
        <v>2011</v>
      </c>
      <c r="N78" s="16" t="s">
        <v>70</v>
      </c>
      <c r="O78" s="16" t="s">
        <v>4472</v>
      </c>
      <c r="P78" s="16" t="s">
        <v>70</v>
      </c>
      <c r="Q78" s="16" t="s">
        <v>779</v>
      </c>
      <c r="R78" s="22" t="s">
        <v>402</v>
      </c>
      <c r="S78" s="16" t="s">
        <v>151</v>
      </c>
      <c r="T78" s="22">
        <v>365</v>
      </c>
      <c r="U78" s="29">
        <v>43009</v>
      </c>
      <c r="V78" s="180">
        <v>1</v>
      </c>
      <c r="W78" s="180">
        <v>7</v>
      </c>
      <c r="X78" s="180">
        <v>2018</v>
      </c>
      <c r="Y78" s="180">
        <v>25</v>
      </c>
      <c r="Z78" s="180">
        <v>6</v>
      </c>
      <c r="AA78" s="180">
        <v>2018</v>
      </c>
    </row>
    <row r="79" spans="1:191" s="211" customFormat="1" ht="29.25" customHeight="1">
      <c r="A79" s="16">
        <f>+A78+1</f>
        <v>78</v>
      </c>
      <c r="B79" s="16">
        <v>78</v>
      </c>
      <c r="C79" s="39" t="s">
        <v>4473</v>
      </c>
      <c r="D79" s="16">
        <v>26</v>
      </c>
      <c r="E79" s="16">
        <v>7</v>
      </c>
      <c r="F79" s="16">
        <v>1994</v>
      </c>
      <c r="G79" s="16">
        <f ca="1">$G$2-F79</f>
        <v>24</v>
      </c>
      <c r="H79" s="16">
        <v>0</v>
      </c>
      <c r="I79" s="40" t="s">
        <v>4474</v>
      </c>
      <c r="J79" s="40" t="s">
        <v>4475</v>
      </c>
      <c r="K79" s="16">
        <v>11</v>
      </c>
      <c r="L79" s="16">
        <v>5</v>
      </c>
      <c r="M79" s="16">
        <v>2009</v>
      </c>
      <c r="N79" s="22" t="s">
        <v>207</v>
      </c>
      <c r="O79" s="22" t="s">
        <v>4476</v>
      </c>
      <c r="P79" s="22" t="s">
        <v>207</v>
      </c>
      <c r="Q79" s="16" t="s">
        <v>779</v>
      </c>
      <c r="R79" s="16" t="s">
        <v>318</v>
      </c>
      <c r="S79" s="16" t="s">
        <v>292</v>
      </c>
      <c r="T79" s="16">
        <v>308</v>
      </c>
      <c r="U79" s="29">
        <v>43030</v>
      </c>
      <c r="V79" s="180">
        <v>1</v>
      </c>
      <c r="W79" s="180">
        <v>7</v>
      </c>
      <c r="X79" s="180">
        <v>2018</v>
      </c>
      <c r="Y79" s="180">
        <v>25</v>
      </c>
      <c r="Z79" s="180">
        <v>6</v>
      </c>
      <c r="AA79" s="180">
        <v>2018</v>
      </c>
    </row>
    <row r="80" spans="1:191" s="211" customFormat="1" ht="18" customHeight="1">
      <c r="A80" s="16">
        <f>+A79+1</f>
        <v>79</v>
      </c>
      <c r="B80" s="16">
        <v>79</v>
      </c>
      <c r="C80" s="31" t="s">
        <v>4477</v>
      </c>
      <c r="D80" s="16">
        <v>12</v>
      </c>
      <c r="E80" s="16">
        <v>8</v>
      </c>
      <c r="F80" s="16">
        <v>1987</v>
      </c>
      <c r="G80" s="16">
        <f ca="1">$G$2-F80</f>
        <v>31</v>
      </c>
      <c r="H80" s="16">
        <v>1</v>
      </c>
      <c r="I80" s="32"/>
      <c r="J80" s="32" t="s">
        <v>4478</v>
      </c>
      <c r="K80" s="16">
        <v>26</v>
      </c>
      <c r="L80" s="16">
        <v>5</v>
      </c>
      <c r="M80" s="16">
        <v>2013</v>
      </c>
      <c r="N80" s="16" t="s">
        <v>889</v>
      </c>
      <c r="O80" s="16" t="s">
        <v>3404</v>
      </c>
      <c r="P80" s="16" t="s">
        <v>889</v>
      </c>
      <c r="Q80" s="22" t="s">
        <v>3385</v>
      </c>
      <c r="R80" s="22" t="s">
        <v>2978</v>
      </c>
      <c r="S80" s="16" t="s">
        <v>4182</v>
      </c>
      <c r="T80" s="32">
        <v>167</v>
      </c>
      <c r="U80" s="34">
        <v>42736</v>
      </c>
      <c r="V80" s="180">
        <v>1</v>
      </c>
      <c r="W80" s="180">
        <v>7</v>
      </c>
      <c r="X80" s="180">
        <v>2018</v>
      </c>
      <c r="Y80" s="180">
        <v>25</v>
      </c>
      <c r="Z80" s="180">
        <v>6</v>
      </c>
      <c r="AA80" s="180">
        <v>2018</v>
      </c>
    </row>
    <row r="81" spans="1:191" s="211" customFormat="1" ht="27" customHeight="1">
      <c r="A81" s="16">
        <f>+A80+1</f>
        <v>80</v>
      </c>
      <c r="B81" s="16">
        <v>80</v>
      </c>
      <c r="C81" s="31" t="s">
        <v>4479</v>
      </c>
      <c r="D81" s="16">
        <v>26</v>
      </c>
      <c r="E81" s="16">
        <v>9</v>
      </c>
      <c r="F81" s="16">
        <v>1982</v>
      </c>
      <c r="G81" s="16">
        <f ca="1">$G$2-F81</f>
        <v>36</v>
      </c>
      <c r="H81" s="16">
        <v>1</v>
      </c>
      <c r="I81" s="32" t="s">
        <v>4480</v>
      </c>
      <c r="J81" s="32" t="s">
        <v>4481</v>
      </c>
      <c r="K81" s="16">
        <v>19</v>
      </c>
      <c r="L81" s="16">
        <v>4</v>
      </c>
      <c r="M81" s="16">
        <v>2014</v>
      </c>
      <c r="N81" s="16" t="s">
        <v>889</v>
      </c>
      <c r="O81" s="16" t="s">
        <v>3403</v>
      </c>
      <c r="P81" s="16" t="s">
        <v>889</v>
      </c>
      <c r="Q81" s="22" t="s">
        <v>3385</v>
      </c>
      <c r="R81" s="22" t="s">
        <v>2978</v>
      </c>
      <c r="S81" s="16" t="s">
        <v>4182</v>
      </c>
      <c r="T81" s="32">
        <v>172</v>
      </c>
      <c r="U81" s="34">
        <v>42736</v>
      </c>
      <c r="V81" s="180">
        <v>30</v>
      </c>
      <c r="W81" s="180">
        <v>6</v>
      </c>
      <c r="X81" s="180">
        <v>2018</v>
      </c>
      <c r="Y81" s="180">
        <v>25</v>
      </c>
      <c r="Z81" s="180">
        <v>6</v>
      </c>
      <c r="AA81" s="180">
        <v>2018</v>
      </c>
    </row>
    <row r="82" spans="1:191" s="211" customFormat="1" ht="27" customHeight="1">
      <c r="A82" s="16">
        <f>+A81+1</f>
        <v>81</v>
      </c>
      <c r="B82" s="16">
        <v>81</v>
      </c>
      <c r="C82" s="31" t="s">
        <v>4482</v>
      </c>
      <c r="D82" s="16">
        <v>12</v>
      </c>
      <c r="E82" s="16">
        <v>4</v>
      </c>
      <c r="F82" s="16">
        <v>1997</v>
      </c>
      <c r="G82" s="16">
        <f ca="1">$G$2-F82</f>
        <v>21</v>
      </c>
      <c r="H82" s="16">
        <v>0</v>
      </c>
      <c r="I82" s="32" t="s">
        <v>4483</v>
      </c>
      <c r="J82" s="32" t="s">
        <v>4484</v>
      </c>
      <c r="K82" s="16">
        <v>2</v>
      </c>
      <c r="L82" s="16">
        <v>8</v>
      </c>
      <c r="M82" s="16">
        <v>2012</v>
      </c>
      <c r="N82" s="16" t="s">
        <v>70</v>
      </c>
      <c r="O82" s="16" t="s">
        <v>3219</v>
      </c>
      <c r="P82" s="16" t="s">
        <v>70</v>
      </c>
      <c r="Q82" s="22" t="s">
        <v>3385</v>
      </c>
      <c r="R82" s="62" t="s">
        <v>2978</v>
      </c>
      <c r="S82" s="16" t="s">
        <v>4182</v>
      </c>
      <c r="T82" s="32">
        <v>181</v>
      </c>
      <c r="U82" s="34">
        <v>42767</v>
      </c>
      <c r="V82" s="180">
        <v>1</v>
      </c>
      <c r="W82" s="180">
        <v>7</v>
      </c>
      <c r="X82" s="180">
        <v>2018</v>
      </c>
      <c r="Y82" s="180">
        <v>25</v>
      </c>
      <c r="Z82" s="180">
        <v>6</v>
      </c>
      <c r="AA82" s="180">
        <v>2018</v>
      </c>
    </row>
    <row r="83" spans="1:191" customFormat="1" ht="23.25" customHeight="1">
      <c r="A83" s="16">
        <v>82</v>
      </c>
      <c r="B83" s="16">
        <v>82</v>
      </c>
      <c r="C83" s="39" t="s">
        <v>4485</v>
      </c>
      <c r="D83" s="88">
        <v>24</v>
      </c>
      <c r="E83" s="88">
        <v>4</v>
      </c>
      <c r="F83" s="88">
        <v>1990</v>
      </c>
      <c r="G83" s="16">
        <f>'[1]DS NHAN SU'!$G$2-F83</f>
        <v>28</v>
      </c>
      <c r="H83" s="16">
        <v>1</v>
      </c>
      <c r="I83" s="35" t="s">
        <v>4486</v>
      </c>
      <c r="J83" s="35" t="s">
        <v>4487</v>
      </c>
      <c r="K83" s="88">
        <v>3</v>
      </c>
      <c r="L83" s="88">
        <v>3</v>
      </c>
      <c r="M83" s="88">
        <v>2005</v>
      </c>
      <c r="N83" s="22" t="s">
        <v>70</v>
      </c>
      <c r="O83" s="22" t="s">
        <v>2854</v>
      </c>
      <c r="P83" s="22" t="s">
        <v>70</v>
      </c>
      <c r="Q83" s="16" t="s">
        <v>4488</v>
      </c>
      <c r="R83" s="33" t="s">
        <v>303</v>
      </c>
      <c r="S83" s="16" t="s">
        <v>292</v>
      </c>
      <c r="T83" s="22">
        <v>185</v>
      </c>
      <c r="U83" s="29">
        <v>42917</v>
      </c>
      <c r="V83" s="180">
        <v>20</v>
      </c>
      <c r="W83" s="180">
        <v>6</v>
      </c>
      <c r="X83" s="180">
        <v>2018</v>
      </c>
      <c r="Y83" s="180">
        <v>28</v>
      </c>
      <c r="Z83" s="180">
        <v>6</v>
      </c>
      <c r="AA83" s="180">
        <v>2018</v>
      </c>
    </row>
    <row r="84" spans="1:191" customFormat="1" ht="27" customHeight="1">
      <c r="A84" s="16">
        <f>+A83+1</f>
        <v>83</v>
      </c>
      <c r="B84" s="16">
        <v>83</v>
      </c>
      <c r="C84" s="39" t="s">
        <v>4489</v>
      </c>
      <c r="D84" s="16">
        <v>25</v>
      </c>
      <c r="E84" s="16">
        <v>4</v>
      </c>
      <c r="F84" s="16">
        <v>1995</v>
      </c>
      <c r="G84" s="16">
        <f>'[1]DS NHAN SU'!$G$2-F84</f>
        <v>23</v>
      </c>
      <c r="H84" s="16">
        <v>0</v>
      </c>
      <c r="I84" s="40" t="s">
        <v>4490</v>
      </c>
      <c r="J84" s="40" t="s">
        <v>4491</v>
      </c>
      <c r="K84" s="16">
        <v>10</v>
      </c>
      <c r="L84" s="16">
        <v>10</v>
      </c>
      <c r="M84" s="16">
        <v>2009</v>
      </c>
      <c r="N84" s="22" t="s">
        <v>70</v>
      </c>
      <c r="O84" s="22" t="s">
        <v>4492</v>
      </c>
      <c r="P84" s="22" t="s">
        <v>70</v>
      </c>
      <c r="Q84" s="16" t="s">
        <v>3253</v>
      </c>
      <c r="R84" s="33" t="s">
        <v>321</v>
      </c>
      <c r="S84" s="16" t="s">
        <v>3271</v>
      </c>
      <c r="T84" s="16">
        <v>289</v>
      </c>
      <c r="U84" s="29">
        <v>43009</v>
      </c>
      <c r="V84" s="180">
        <v>30</v>
      </c>
      <c r="W84" s="180">
        <v>6</v>
      </c>
      <c r="X84" s="180">
        <v>2018</v>
      </c>
      <c r="Y84" s="180">
        <v>29</v>
      </c>
      <c r="Z84" s="180">
        <v>6</v>
      </c>
      <c r="AA84" s="180">
        <v>2018</v>
      </c>
    </row>
    <row r="85" spans="1:191" customFormat="1" ht="30.75" customHeight="1">
      <c r="A85" s="16">
        <v>84</v>
      </c>
      <c r="B85" s="16">
        <v>84</v>
      </c>
      <c r="C85" s="31" t="s">
        <v>4493</v>
      </c>
      <c r="D85" s="16">
        <v>8</v>
      </c>
      <c r="E85" s="16">
        <v>11</v>
      </c>
      <c r="F85" s="16">
        <v>1963</v>
      </c>
      <c r="G85" s="16">
        <f>'[1]DS NHAN SU'!$G$2-F85</f>
        <v>55</v>
      </c>
      <c r="H85" s="16">
        <v>1</v>
      </c>
      <c r="I85" s="32" t="s">
        <v>4494</v>
      </c>
      <c r="J85" s="32" t="s">
        <v>4495</v>
      </c>
      <c r="K85" s="16">
        <v>1</v>
      </c>
      <c r="L85" s="16">
        <v>9</v>
      </c>
      <c r="M85" s="16">
        <v>2003</v>
      </c>
      <c r="N85" s="16" t="s">
        <v>70</v>
      </c>
      <c r="O85" s="16" t="s">
        <v>2739</v>
      </c>
      <c r="P85" s="16" t="s">
        <v>70</v>
      </c>
      <c r="Q85" s="22" t="s">
        <v>3398</v>
      </c>
      <c r="R85" s="22" t="s">
        <v>2978</v>
      </c>
      <c r="S85" s="16" t="s">
        <v>4182</v>
      </c>
      <c r="T85" s="32">
        <v>296</v>
      </c>
      <c r="U85" s="29">
        <v>43102</v>
      </c>
      <c r="V85" s="180">
        <v>10</v>
      </c>
      <c r="W85" s="180">
        <v>7</v>
      </c>
      <c r="X85" s="180">
        <v>2018</v>
      </c>
      <c r="Y85" s="180">
        <v>5</v>
      </c>
      <c r="Z85" s="180">
        <v>7</v>
      </c>
      <c r="AA85" s="180">
        <v>2018</v>
      </c>
    </row>
    <row r="86" spans="1:191" ht="25.5">
      <c r="A86" s="16">
        <v>85</v>
      </c>
      <c r="B86" s="16">
        <v>85</v>
      </c>
      <c r="C86" s="39" t="s">
        <v>4496</v>
      </c>
      <c r="D86" s="16">
        <v>18</v>
      </c>
      <c r="E86" s="16">
        <v>12</v>
      </c>
      <c r="F86" s="16">
        <v>1994</v>
      </c>
      <c r="G86" s="16">
        <f>'[1]DS NHAN SU'!$G$2-F86</f>
        <v>24</v>
      </c>
      <c r="H86" s="22">
        <v>0</v>
      </c>
      <c r="I86" s="40" t="s">
        <v>4497</v>
      </c>
      <c r="J86" s="40" t="s">
        <v>4498</v>
      </c>
      <c r="K86" s="16">
        <v>19</v>
      </c>
      <c r="L86" s="16">
        <v>1</v>
      </c>
      <c r="M86" s="16">
        <v>2011</v>
      </c>
      <c r="N86" s="22" t="s">
        <v>767</v>
      </c>
      <c r="O86" s="22" t="s">
        <v>4499</v>
      </c>
      <c r="P86" s="22" t="s">
        <v>767</v>
      </c>
      <c r="Q86" s="16" t="s">
        <v>2745</v>
      </c>
      <c r="R86" s="22" t="s">
        <v>303</v>
      </c>
      <c r="S86" s="22" t="s">
        <v>330</v>
      </c>
      <c r="T86" s="33">
        <v>323</v>
      </c>
      <c r="U86" s="237">
        <v>43256</v>
      </c>
      <c r="V86" s="180">
        <v>7</v>
      </c>
      <c r="W86" s="180">
        <v>7</v>
      </c>
      <c r="X86" s="180">
        <v>2018</v>
      </c>
      <c r="Y86" s="180">
        <v>6</v>
      </c>
      <c r="Z86" s="180">
        <v>7</v>
      </c>
      <c r="AA86" s="180">
        <v>2018</v>
      </c>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79"/>
      <c r="BX86" s="79"/>
      <c r="BY86" s="79"/>
      <c r="BZ86" s="79"/>
      <c r="CA86" s="79"/>
      <c r="CB86" s="79"/>
      <c r="CC86" s="79"/>
      <c r="CD86" s="79"/>
      <c r="CE86" s="79"/>
      <c r="CF86" s="79"/>
      <c r="CG86" s="79"/>
      <c r="CH86" s="79"/>
      <c r="CI86" s="79"/>
      <c r="CJ86" s="79"/>
      <c r="CK86" s="79"/>
      <c r="CL86" s="79"/>
      <c r="CM86" s="79"/>
      <c r="CN86" s="79"/>
      <c r="CO86" s="79"/>
      <c r="CP86" s="79"/>
      <c r="CQ86" s="79"/>
      <c r="CR86" s="79"/>
      <c r="CS86" s="79"/>
      <c r="CT86" s="79"/>
      <c r="CU86" s="79"/>
      <c r="CV86" s="79"/>
      <c r="CW86" s="79"/>
      <c r="CX86" s="79"/>
      <c r="CY86" s="79"/>
      <c r="CZ86" s="79"/>
      <c r="DA86" s="79"/>
      <c r="DB86" s="79"/>
      <c r="DC86" s="79"/>
      <c r="DD86" s="79"/>
      <c r="DE86" s="79"/>
      <c r="DF86" s="79"/>
      <c r="DG86" s="79"/>
      <c r="DH86" s="79"/>
      <c r="DI86" s="79"/>
      <c r="DJ86" s="79"/>
      <c r="DK86" s="79"/>
      <c r="DL86" s="79"/>
      <c r="DM86" s="79"/>
      <c r="DN86" s="79"/>
      <c r="DO86" s="79"/>
      <c r="DP86" s="79"/>
      <c r="DQ86" s="79"/>
      <c r="DR86" s="79"/>
      <c r="DS86" s="79"/>
      <c r="DT86" s="79"/>
      <c r="DU86" s="79"/>
      <c r="DV86" s="79"/>
      <c r="DW86" s="79"/>
      <c r="DX86" s="79"/>
      <c r="DY86" s="79"/>
      <c r="DZ86" s="79"/>
      <c r="EA86" s="79"/>
      <c r="EB86" s="79"/>
      <c r="EC86" s="79"/>
      <c r="ED86" s="79"/>
      <c r="EE86" s="79"/>
      <c r="EF86" s="79"/>
      <c r="EG86" s="79"/>
      <c r="EH86" s="79"/>
      <c r="EI86" s="79"/>
      <c r="EJ86" s="79"/>
      <c r="EK86" s="79"/>
      <c r="EL86" s="79"/>
      <c r="EM86" s="79"/>
      <c r="EN86" s="79"/>
      <c r="EO86" s="79"/>
      <c r="EP86" s="79"/>
      <c r="EQ86" s="79"/>
      <c r="ER86" s="79"/>
      <c r="ES86" s="79"/>
      <c r="ET86" s="79"/>
      <c r="EU86" s="79"/>
      <c r="EV86" s="79"/>
      <c r="EW86" s="79"/>
      <c r="EX86" s="79"/>
      <c r="EY86" s="79"/>
      <c r="EZ86" s="79"/>
      <c r="FA86" s="79"/>
      <c r="FB86" s="79"/>
      <c r="FC86" s="79"/>
      <c r="FD86" s="79"/>
      <c r="FE86" s="79"/>
      <c r="FF86" s="79"/>
      <c r="FG86" s="79"/>
      <c r="FH86" s="79"/>
      <c r="FI86" s="79"/>
      <c r="FJ86" s="79"/>
      <c r="FK86" s="79"/>
      <c r="FL86" s="79"/>
      <c r="FM86" s="79"/>
      <c r="FN86" s="79"/>
      <c r="FO86" s="79"/>
      <c r="FP86" s="79"/>
      <c r="FQ86" s="79"/>
      <c r="FR86" s="79"/>
      <c r="FS86" s="79"/>
      <c r="FT86" s="79"/>
      <c r="FU86" s="79"/>
      <c r="FV86" s="79"/>
      <c r="FW86" s="79"/>
      <c r="FX86" s="79"/>
      <c r="FY86" s="79"/>
      <c r="FZ86" s="79"/>
      <c r="GA86" s="79"/>
      <c r="GB86" s="79"/>
      <c r="GC86" s="79"/>
      <c r="GD86" s="79"/>
      <c r="GE86" s="79"/>
      <c r="GF86" s="79"/>
      <c r="GG86" s="79"/>
      <c r="GH86" s="79"/>
      <c r="GI86" s="79"/>
    </row>
    <row r="87" spans="1:191" ht="25.5">
      <c r="A87" s="16">
        <v>86</v>
      </c>
      <c r="B87" s="16">
        <v>86</v>
      </c>
      <c r="C87" s="31" t="s">
        <v>3216</v>
      </c>
      <c r="D87" s="16">
        <v>14</v>
      </c>
      <c r="E87" s="16">
        <v>1</v>
      </c>
      <c r="F87" s="16">
        <v>1988</v>
      </c>
      <c r="G87" s="16">
        <f>'[1]DS NHAN SU'!$G$2-F87</f>
        <v>30</v>
      </c>
      <c r="H87" s="16">
        <v>1</v>
      </c>
      <c r="I87" s="32" t="s">
        <v>3217</v>
      </c>
      <c r="J87" s="16" t="s">
        <v>3218</v>
      </c>
      <c r="K87" s="16">
        <v>24</v>
      </c>
      <c r="L87" s="16">
        <v>8</v>
      </c>
      <c r="M87" s="16">
        <v>2004</v>
      </c>
      <c r="N87" s="120" t="s">
        <v>70</v>
      </c>
      <c r="O87" s="16" t="s">
        <v>3043</v>
      </c>
      <c r="P87" s="16" t="s">
        <v>70</v>
      </c>
      <c r="Q87" s="16" t="s">
        <v>3055</v>
      </c>
      <c r="R87" s="33" t="s">
        <v>3212</v>
      </c>
      <c r="S87" s="16" t="s">
        <v>533</v>
      </c>
      <c r="T87" s="16">
        <v>217</v>
      </c>
      <c r="U87" s="29">
        <v>43102</v>
      </c>
      <c r="V87" s="180">
        <v>1</v>
      </c>
      <c r="W87" s="180">
        <v>7</v>
      </c>
      <c r="X87" s="180">
        <v>2018</v>
      </c>
      <c r="Y87" s="180">
        <v>9</v>
      </c>
      <c r="Z87" s="180">
        <v>7</v>
      </c>
      <c r="AA87" s="180">
        <v>2018</v>
      </c>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row>
    <row r="88" spans="1:191" s="106" customFormat="1" ht="23.25" customHeight="1">
      <c r="A88" s="16">
        <f t="shared" ref="A88:A151" si="1">+A87+1</f>
        <v>87</v>
      </c>
      <c r="B88" s="16">
        <v>87</v>
      </c>
      <c r="C88" s="31" t="s">
        <v>4500</v>
      </c>
      <c r="D88" s="16">
        <v>15</v>
      </c>
      <c r="E88" s="16">
        <v>4</v>
      </c>
      <c r="F88" s="16">
        <v>1992</v>
      </c>
      <c r="G88" s="16">
        <f ca="1">$G$2-F88</f>
        <v>26</v>
      </c>
      <c r="H88" s="16">
        <v>1</v>
      </c>
      <c r="I88" s="32" t="s">
        <v>4501</v>
      </c>
      <c r="J88" s="16" t="s">
        <v>4502</v>
      </c>
      <c r="K88" s="16">
        <v>12</v>
      </c>
      <c r="L88" s="16">
        <v>5</v>
      </c>
      <c r="M88" s="16">
        <v>2007</v>
      </c>
      <c r="N88" s="16" t="s">
        <v>70</v>
      </c>
      <c r="O88" s="16" t="s">
        <v>4503</v>
      </c>
      <c r="P88" s="16" t="s">
        <v>70</v>
      </c>
      <c r="Q88" s="22" t="s">
        <v>2859</v>
      </c>
      <c r="R88" s="22" t="s">
        <v>2952</v>
      </c>
      <c r="S88" s="16" t="s">
        <v>533</v>
      </c>
      <c r="T88" s="16">
        <v>302</v>
      </c>
      <c r="U88" s="29">
        <v>43009</v>
      </c>
      <c r="V88" s="180">
        <v>28</v>
      </c>
      <c r="W88" s="180">
        <v>7</v>
      </c>
      <c r="X88" s="180">
        <v>2018</v>
      </c>
      <c r="Y88" s="180">
        <v>14</v>
      </c>
      <c r="Z88" s="180">
        <v>7</v>
      </c>
      <c r="AA88" s="180">
        <v>2018</v>
      </c>
    </row>
    <row r="89" spans="1:191" s="59" customFormat="1" ht="24.95" customHeight="1">
      <c r="A89" s="16">
        <f t="shared" si="1"/>
        <v>88</v>
      </c>
      <c r="B89" s="16">
        <v>88</v>
      </c>
      <c r="C89" s="39" t="s">
        <v>4504</v>
      </c>
      <c r="D89" s="16">
        <v>6</v>
      </c>
      <c r="E89" s="16">
        <v>7</v>
      </c>
      <c r="F89" s="16">
        <v>1990</v>
      </c>
      <c r="G89" s="16">
        <f ca="1">$G$2-F89</f>
        <v>26</v>
      </c>
      <c r="H89" s="22">
        <v>0</v>
      </c>
      <c r="I89" s="40" t="s">
        <v>4505</v>
      </c>
      <c r="J89" s="40" t="s">
        <v>4506</v>
      </c>
      <c r="K89" s="16">
        <v>31</v>
      </c>
      <c r="L89" s="16">
        <v>3</v>
      </c>
      <c r="M89" s="16">
        <v>2017</v>
      </c>
      <c r="N89" s="22" t="s">
        <v>70</v>
      </c>
      <c r="O89" s="22" t="s">
        <v>4507</v>
      </c>
      <c r="P89" s="22" t="s">
        <v>70</v>
      </c>
      <c r="Q89" s="22" t="s">
        <v>1218</v>
      </c>
      <c r="R89" s="22" t="s">
        <v>279</v>
      </c>
      <c r="S89" s="22" t="s">
        <v>292</v>
      </c>
      <c r="T89" s="22">
        <v>312</v>
      </c>
      <c r="U89" s="29">
        <v>43252</v>
      </c>
      <c r="V89" s="180">
        <v>16</v>
      </c>
      <c r="W89" s="180">
        <v>7</v>
      </c>
      <c r="X89" s="180">
        <v>2018</v>
      </c>
      <c r="Y89" s="180">
        <v>14</v>
      </c>
      <c r="Z89" s="180">
        <v>7</v>
      </c>
      <c r="AA89" s="180">
        <v>2018</v>
      </c>
    </row>
    <row r="90" spans="1:191" s="106" customFormat="1" ht="18.75" customHeight="1">
      <c r="A90" s="16">
        <f t="shared" si="1"/>
        <v>89</v>
      </c>
      <c r="B90" s="16">
        <v>89</v>
      </c>
      <c r="C90" s="31" t="s">
        <v>1098</v>
      </c>
      <c r="D90" s="16"/>
      <c r="E90" s="16"/>
      <c r="F90" s="16">
        <v>1968</v>
      </c>
      <c r="G90" s="16">
        <f ca="1">$G$2-F90</f>
        <v>50</v>
      </c>
      <c r="H90" s="16">
        <v>0</v>
      </c>
      <c r="I90" s="32" t="s">
        <v>4508</v>
      </c>
      <c r="J90" s="32" t="s">
        <v>4509</v>
      </c>
      <c r="K90" s="16">
        <v>11</v>
      </c>
      <c r="L90" s="16">
        <v>7</v>
      </c>
      <c r="M90" s="16">
        <v>2008</v>
      </c>
      <c r="N90" s="16" t="s">
        <v>290</v>
      </c>
      <c r="O90" s="16" t="s">
        <v>4060</v>
      </c>
      <c r="P90" s="16" t="s">
        <v>290</v>
      </c>
      <c r="Q90" s="22" t="s">
        <v>3398</v>
      </c>
      <c r="R90" s="22" t="s">
        <v>2978</v>
      </c>
      <c r="S90" s="16" t="s">
        <v>4182</v>
      </c>
      <c r="T90" s="32">
        <v>299</v>
      </c>
      <c r="U90" s="34">
        <v>43102</v>
      </c>
      <c r="V90" s="180">
        <v>1</v>
      </c>
      <c r="W90" s="180">
        <v>8</v>
      </c>
      <c r="X90" s="180">
        <v>2018</v>
      </c>
      <c r="Y90" s="180">
        <v>14</v>
      </c>
      <c r="Z90" s="180">
        <v>7</v>
      </c>
      <c r="AA90" s="180">
        <v>2018</v>
      </c>
    </row>
    <row r="91" spans="1:191" s="146" customFormat="1" ht="25.5">
      <c r="A91" s="16">
        <f t="shared" si="1"/>
        <v>90</v>
      </c>
      <c r="B91" s="16">
        <v>90</v>
      </c>
      <c r="C91" s="39" t="s">
        <v>4510</v>
      </c>
      <c r="D91" s="16">
        <v>17</v>
      </c>
      <c r="E91" s="16">
        <v>8</v>
      </c>
      <c r="F91" s="16">
        <v>1990</v>
      </c>
      <c r="G91" s="16">
        <f>'[1]DS NHAN SU'!$G$2-F91</f>
        <v>28</v>
      </c>
      <c r="H91" s="22">
        <v>1</v>
      </c>
      <c r="I91" s="40" t="s">
        <v>4511</v>
      </c>
      <c r="J91" s="40" t="s">
        <v>4512</v>
      </c>
      <c r="K91" s="16">
        <v>1</v>
      </c>
      <c r="L91" s="16">
        <v>8</v>
      </c>
      <c r="M91" s="16">
        <v>2006</v>
      </c>
      <c r="N91" s="22" t="s">
        <v>3031</v>
      </c>
      <c r="O91" s="22" t="s">
        <v>4513</v>
      </c>
      <c r="P91" s="22" t="s">
        <v>3031</v>
      </c>
      <c r="Q91" s="16" t="s">
        <v>3253</v>
      </c>
      <c r="R91" s="22" t="s">
        <v>3275</v>
      </c>
      <c r="S91" s="22" t="s">
        <v>3389</v>
      </c>
      <c r="T91" s="16">
        <v>275</v>
      </c>
      <c r="U91" s="29">
        <v>43235</v>
      </c>
      <c r="V91" s="16">
        <v>16</v>
      </c>
      <c r="W91" s="52">
        <v>5</v>
      </c>
      <c r="X91" s="16">
        <v>2018</v>
      </c>
      <c r="Y91" s="16">
        <v>17</v>
      </c>
      <c r="Z91" s="16">
        <v>7</v>
      </c>
      <c r="AA91" s="16">
        <v>2018</v>
      </c>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c r="BR91" s="211"/>
      <c r="BS91" s="211"/>
      <c r="BT91" s="211"/>
      <c r="BU91" s="211"/>
      <c r="BV91" s="211"/>
      <c r="BW91" s="211"/>
      <c r="BX91" s="211"/>
      <c r="BY91" s="211"/>
      <c r="BZ91" s="211"/>
      <c r="CA91" s="211"/>
      <c r="CB91" s="211"/>
      <c r="CC91" s="211"/>
      <c r="CD91" s="211"/>
      <c r="CE91" s="211"/>
      <c r="CF91" s="211"/>
      <c r="CG91" s="211"/>
      <c r="CH91" s="211"/>
      <c r="CI91" s="211"/>
      <c r="CJ91" s="211"/>
      <c r="CK91" s="211"/>
      <c r="CL91" s="211"/>
      <c r="CM91" s="211"/>
      <c r="CN91" s="211"/>
      <c r="CO91" s="211"/>
      <c r="CP91" s="211"/>
      <c r="CQ91" s="211"/>
      <c r="CR91" s="211"/>
      <c r="CS91" s="211"/>
      <c r="CT91" s="211"/>
      <c r="CU91" s="211"/>
      <c r="CV91" s="211"/>
      <c r="CW91" s="211"/>
      <c r="CX91" s="211"/>
      <c r="CY91" s="211"/>
      <c r="CZ91" s="211"/>
      <c r="DA91" s="211"/>
      <c r="DB91" s="211"/>
      <c r="DC91" s="211"/>
      <c r="DD91" s="211"/>
      <c r="DE91" s="211"/>
      <c r="DF91" s="211"/>
      <c r="DG91" s="211"/>
      <c r="DH91" s="211"/>
      <c r="DI91" s="211"/>
      <c r="DJ91" s="211"/>
      <c r="DK91" s="211"/>
      <c r="DL91" s="211"/>
      <c r="DM91" s="211"/>
      <c r="DN91" s="211"/>
      <c r="DO91" s="211"/>
      <c r="DP91" s="211"/>
      <c r="DQ91" s="211"/>
      <c r="DR91" s="211"/>
      <c r="DS91" s="211"/>
      <c r="DT91" s="211"/>
      <c r="DU91" s="211"/>
      <c r="DV91" s="211"/>
      <c r="DW91" s="211"/>
      <c r="DX91" s="211"/>
      <c r="DY91" s="211"/>
      <c r="DZ91" s="211"/>
      <c r="EA91" s="211"/>
      <c r="EB91" s="211"/>
      <c r="EC91" s="211"/>
      <c r="ED91" s="211"/>
      <c r="EE91" s="211"/>
      <c r="EF91" s="211"/>
      <c r="EG91" s="211"/>
      <c r="EH91" s="211"/>
      <c r="EI91" s="211"/>
      <c r="EJ91" s="211"/>
      <c r="EK91" s="211"/>
      <c r="EL91" s="211"/>
      <c r="EM91" s="211"/>
      <c r="EN91" s="211"/>
      <c r="EO91" s="211"/>
      <c r="EP91" s="211"/>
      <c r="EQ91" s="211"/>
      <c r="ER91" s="211"/>
      <c r="ES91" s="211"/>
      <c r="ET91" s="211"/>
      <c r="EU91" s="211"/>
      <c r="EV91" s="211"/>
      <c r="EW91" s="211"/>
      <c r="EX91" s="211"/>
      <c r="EY91" s="211"/>
      <c r="EZ91" s="211"/>
      <c r="FA91" s="211"/>
      <c r="FB91" s="211"/>
      <c r="FC91" s="211"/>
      <c r="FD91" s="211"/>
      <c r="FE91" s="211"/>
      <c r="FF91" s="211"/>
      <c r="FG91" s="211"/>
      <c r="FH91" s="211"/>
      <c r="FI91" s="211"/>
      <c r="FJ91" s="211"/>
      <c r="FK91" s="211"/>
      <c r="FL91" s="211"/>
      <c r="FM91" s="211"/>
      <c r="FN91" s="211"/>
      <c r="FO91" s="211"/>
      <c r="FP91" s="211"/>
      <c r="FQ91" s="211"/>
      <c r="FR91" s="211"/>
      <c r="FS91" s="211"/>
      <c r="FT91" s="211"/>
      <c r="FU91" s="211"/>
      <c r="FV91" s="211"/>
      <c r="FW91" s="211"/>
      <c r="FX91" s="211"/>
      <c r="FY91" s="211"/>
      <c r="FZ91" s="211"/>
      <c r="GA91" s="211"/>
      <c r="GB91" s="211"/>
      <c r="GC91" s="211"/>
      <c r="GD91" s="211"/>
      <c r="GE91" s="211"/>
      <c r="GF91" s="211"/>
      <c r="GG91" s="211"/>
      <c r="GH91" s="211"/>
      <c r="GI91" s="211"/>
    </row>
    <row r="92" spans="1:191" s="146" customFormat="1" ht="25.5">
      <c r="A92" s="16">
        <f t="shared" si="1"/>
        <v>91</v>
      </c>
      <c r="B92" s="16">
        <v>91</v>
      </c>
      <c r="C92" s="39" t="s">
        <v>4514</v>
      </c>
      <c r="D92" s="16">
        <v>12</v>
      </c>
      <c r="E92" s="16">
        <v>2</v>
      </c>
      <c r="F92" s="16">
        <v>1989</v>
      </c>
      <c r="G92" s="16">
        <f>'[1]DS NHAN SU'!$G$2-F92</f>
        <v>29</v>
      </c>
      <c r="H92" s="22">
        <v>1</v>
      </c>
      <c r="I92" s="40" t="s">
        <v>4515</v>
      </c>
      <c r="J92" s="40" t="s">
        <v>4516</v>
      </c>
      <c r="K92" s="16">
        <v>3</v>
      </c>
      <c r="L92" s="16">
        <v>8</v>
      </c>
      <c r="M92" s="16">
        <v>2016</v>
      </c>
      <c r="N92" s="22" t="s">
        <v>333</v>
      </c>
      <c r="O92" s="22" t="s">
        <v>4517</v>
      </c>
      <c r="P92" s="22" t="s">
        <v>333</v>
      </c>
      <c r="Q92" s="16" t="s">
        <v>3253</v>
      </c>
      <c r="R92" s="22" t="s">
        <v>4518</v>
      </c>
      <c r="S92" s="22" t="s">
        <v>3271</v>
      </c>
      <c r="T92" s="16">
        <v>334</v>
      </c>
      <c r="U92" s="29">
        <v>43262</v>
      </c>
      <c r="V92" s="16">
        <v>10</v>
      </c>
      <c r="W92" s="16">
        <v>7</v>
      </c>
      <c r="X92" s="16">
        <v>2018</v>
      </c>
      <c r="Y92" s="16">
        <v>17</v>
      </c>
      <c r="Z92" s="16">
        <v>7</v>
      </c>
      <c r="AA92" s="16">
        <v>2018</v>
      </c>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38"/>
      <c r="CM92" s="38"/>
      <c r="CN92" s="38"/>
      <c r="CO92" s="38"/>
      <c r="CP92" s="38"/>
      <c r="CQ92" s="38"/>
      <c r="CR92" s="38"/>
      <c r="CS92" s="38"/>
      <c r="CT92" s="38"/>
      <c r="CU92" s="38"/>
      <c r="CV92" s="38"/>
      <c r="CW92" s="38"/>
      <c r="CX92" s="38"/>
      <c r="CY92" s="38"/>
      <c r="CZ92" s="38"/>
      <c r="DA92" s="38"/>
      <c r="DB92" s="38"/>
      <c r="DC92" s="38"/>
      <c r="DD92" s="38"/>
      <c r="DE92" s="38"/>
      <c r="DF92" s="38"/>
      <c r="DG92" s="38"/>
      <c r="DH92" s="38"/>
      <c r="DI92" s="38"/>
      <c r="DJ92" s="38"/>
      <c r="DK92" s="38"/>
      <c r="DL92" s="38"/>
      <c r="DM92" s="38"/>
      <c r="DN92" s="38"/>
      <c r="DO92" s="38"/>
      <c r="DP92" s="38"/>
      <c r="DQ92" s="38"/>
      <c r="DR92" s="38"/>
      <c r="DS92" s="38"/>
      <c r="DT92" s="38"/>
      <c r="DU92" s="38"/>
      <c r="DV92" s="38"/>
      <c r="DW92" s="38"/>
      <c r="DX92" s="38"/>
      <c r="DY92" s="38"/>
      <c r="DZ92" s="38"/>
      <c r="EA92" s="38"/>
      <c r="EB92" s="38"/>
      <c r="EC92" s="38"/>
      <c r="ED92" s="38"/>
      <c r="EE92" s="38"/>
      <c r="EF92" s="38"/>
      <c r="EG92" s="38"/>
      <c r="EH92" s="38"/>
      <c r="EI92" s="38"/>
      <c r="EJ92" s="38"/>
      <c r="EK92" s="38"/>
      <c r="EL92" s="38"/>
      <c r="EM92" s="38"/>
      <c r="EN92" s="38"/>
      <c r="EO92" s="38"/>
      <c r="EP92" s="38"/>
      <c r="EQ92" s="38"/>
      <c r="ER92" s="38"/>
      <c r="ES92" s="38"/>
      <c r="ET92" s="38"/>
      <c r="EU92" s="38"/>
      <c r="EV92" s="38"/>
      <c r="EW92" s="38"/>
      <c r="EX92" s="38"/>
      <c r="EY92" s="38"/>
      <c r="EZ92" s="38"/>
      <c r="FA92" s="38"/>
      <c r="FB92" s="38"/>
      <c r="FC92" s="38"/>
      <c r="FD92" s="38"/>
      <c r="FE92" s="38"/>
      <c r="FF92" s="38"/>
      <c r="FG92" s="38"/>
      <c r="FH92" s="38"/>
      <c r="FI92" s="38"/>
      <c r="FJ92" s="38"/>
      <c r="FK92" s="38"/>
      <c r="FL92" s="38"/>
      <c r="FM92" s="38"/>
      <c r="FN92" s="38"/>
      <c r="FO92" s="38"/>
      <c r="FP92" s="38"/>
      <c r="FQ92" s="38"/>
      <c r="FR92" s="38"/>
      <c r="FS92" s="38"/>
      <c r="FT92" s="38"/>
      <c r="FU92" s="38"/>
      <c r="FV92" s="38"/>
      <c r="FW92" s="38"/>
      <c r="FX92" s="38"/>
      <c r="FY92" s="38"/>
      <c r="FZ92" s="38"/>
      <c r="GA92" s="38"/>
      <c r="GB92" s="38"/>
      <c r="GC92" s="38"/>
      <c r="GD92" s="38"/>
      <c r="GE92" s="38"/>
      <c r="GF92" s="38"/>
      <c r="GG92" s="38"/>
      <c r="GH92" s="38"/>
      <c r="GI92" s="38"/>
    </row>
    <row r="93" spans="1:191" s="146" customFormat="1" ht="25.5">
      <c r="A93" s="16">
        <f t="shared" si="1"/>
        <v>92</v>
      </c>
      <c r="B93" s="16">
        <v>92</v>
      </c>
      <c r="C93" s="31" t="s">
        <v>4519</v>
      </c>
      <c r="D93" s="16">
        <v>11</v>
      </c>
      <c r="E93" s="16">
        <v>8</v>
      </c>
      <c r="F93" s="16">
        <v>1993</v>
      </c>
      <c r="G93" s="16"/>
      <c r="H93" s="16">
        <v>0</v>
      </c>
      <c r="I93" s="32" t="s">
        <v>4520</v>
      </c>
      <c r="J93" s="32" t="s">
        <v>4521</v>
      </c>
      <c r="K93" s="16">
        <v>3</v>
      </c>
      <c r="L93" s="16">
        <v>3</v>
      </c>
      <c r="M93" s="16">
        <v>2010</v>
      </c>
      <c r="N93" s="16" t="s">
        <v>889</v>
      </c>
      <c r="O93" s="16" t="s">
        <v>4522</v>
      </c>
      <c r="P93" s="16" t="s">
        <v>889</v>
      </c>
      <c r="Q93" s="16" t="s">
        <v>3253</v>
      </c>
      <c r="R93" s="16" t="s">
        <v>4523</v>
      </c>
      <c r="S93" s="16" t="s">
        <v>3271</v>
      </c>
      <c r="T93" s="53">
        <v>348</v>
      </c>
      <c r="U93" s="45">
        <v>43266</v>
      </c>
      <c r="V93" s="21">
        <v>2</v>
      </c>
      <c r="W93" s="16">
        <v>7</v>
      </c>
      <c r="X93" s="180">
        <v>2019</v>
      </c>
      <c r="Y93" s="21">
        <v>24</v>
      </c>
      <c r="Z93" s="21">
        <v>7</v>
      </c>
      <c r="AA93" s="180">
        <v>2018</v>
      </c>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c r="CW93" s="38"/>
      <c r="CX93" s="38"/>
      <c r="CY93" s="38"/>
      <c r="CZ93" s="38"/>
      <c r="DA93" s="38"/>
      <c r="DB93" s="38"/>
      <c r="DC93" s="38"/>
      <c r="DD93" s="38"/>
      <c r="DE93" s="38"/>
      <c r="DF93" s="38"/>
      <c r="DG93" s="38"/>
      <c r="DH93" s="38"/>
      <c r="DI93" s="38"/>
      <c r="DJ93" s="38"/>
      <c r="DK93" s="38"/>
      <c r="DL93" s="38"/>
      <c r="DM93" s="38"/>
      <c r="DN93" s="38"/>
      <c r="DO93" s="38"/>
      <c r="DP93" s="38"/>
      <c r="DQ93" s="38"/>
      <c r="DR93" s="38"/>
      <c r="DS93" s="38"/>
      <c r="DT93" s="38"/>
      <c r="DU93" s="38"/>
      <c r="DV93" s="38"/>
      <c r="DW93" s="38"/>
      <c r="DX93" s="38"/>
      <c r="DY93" s="38"/>
      <c r="DZ93" s="38"/>
      <c r="EA93" s="38"/>
      <c r="EB93" s="38"/>
      <c r="EC93" s="38"/>
      <c r="ED93" s="38"/>
      <c r="EE93" s="38"/>
      <c r="EF93" s="38"/>
      <c r="EG93" s="38"/>
      <c r="EH93" s="38"/>
      <c r="EI93" s="38"/>
      <c r="EJ93" s="38"/>
      <c r="EK93" s="38"/>
      <c r="EL93" s="38"/>
      <c r="EM93" s="38"/>
      <c r="EN93" s="38"/>
      <c r="EO93" s="38"/>
      <c r="EP93" s="38"/>
      <c r="EQ93" s="38"/>
      <c r="ER93" s="38"/>
      <c r="ES93" s="38"/>
      <c r="ET93" s="38"/>
      <c r="EU93" s="38"/>
      <c r="EV93" s="38"/>
      <c r="EW93" s="38"/>
      <c r="EX93" s="38"/>
      <c r="EY93" s="38"/>
      <c r="EZ93" s="38"/>
      <c r="FA93" s="38"/>
      <c r="FB93" s="38"/>
      <c r="FC93" s="38"/>
      <c r="FD93" s="38"/>
      <c r="FE93" s="38"/>
      <c r="FF93" s="38"/>
      <c r="FG93" s="38"/>
      <c r="FH93" s="38"/>
      <c r="FI93" s="38"/>
      <c r="FJ93" s="38"/>
      <c r="FK93" s="38"/>
      <c r="FL93" s="38"/>
      <c r="FM93" s="38"/>
      <c r="FN93" s="38"/>
      <c r="FO93" s="38"/>
      <c r="FP93" s="38"/>
      <c r="FQ93" s="38"/>
      <c r="FR93" s="38"/>
      <c r="FS93" s="38"/>
      <c r="FT93" s="38"/>
      <c r="FU93" s="38"/>
      <c r="FV93" s="38"/>
      <c r="FW93" s="38"/>
      <c r="FX93" s="38"/>
      <c r="FY93" s="38"/>
      <c r="FZ93" s="38"/>
      <c r="GA93" s="38"/>
      <c r="GB93" s="38"/>
      <c r="GC93" s="38"/>
      <c r="GD93" s="38"/>
      <c r="GE93" s="38"/>
      <c r="GF93" s="38"/>
      <c r="GG93" s="38"/>
      <c r="GH93" s="38"/>
      <c r="GI93" s="38"/>
    </row>
    <row r="94" spans="1:191" s="239" customFormat="1" ht="23.25" customHeight="1">
      <c r="A94" s="16">
        <f t="shared" si="1"/>
        <v>93</v>
      </c>
      <c r="B94" s="16">
        <v>93</v>
      </c>
      <c r="C94" s="31" t="s">
        <v>3597</v>
      </c>
      <c r="D94" s="16">
        <v>26</v>
      </c>
      <c r="E94" s="16">
        <v>5</v>
      </c>
      <c r="F94" s="16">
        <v>1974</v>
      </c>
      <c r="G94" s="16">
        <f>'[1]DS NHAN SU'!$G$2-F94</f>
        <v>44</v>
      </c>
      <c r="H94" s="16">
        <v>1</v>
      </c>
      <c r="I94" s="32" t="s">
        <v>3598</v>
      </c>
      <c r="J94" s="32" t="s">
        <v>3599</v>
      </c>
      <c r="K94" s="16">
        <v>27</v>
      </c>
      <c r="L94" s="16">
        <v>1</v>
      </c>
      <c r="M94" s="16">
        <v>2010</v>
      </c>
      <c r="N94" s="16" t="s">
        <v>70</v>
      </c>
      <c r="O94" s="16" t="s">
        <v>3600</v>
      </c>
      <c r="P94" s="16" t="s">
        <v>70</v>
      </c>
      <c r="Q94" s="16" t="s">
        <v>895</v>
      </c>
      <c r="R94" s="33" t="s">
        <v>402</v>
      </c>
      <c r="S94" s="16" t="s">
        <v>151</v>
      </c>
      <c r="T94" s="22">
        <v>227</v>
      </c>
      <c r="U94" s="29">
        <v>42887</v>
      </c>
      <c r="V94" s="80">
        <v>7</v>
      </c>
      <c r="W94" s="80">
        <v>7</v>
      </c>
      <c r="X94" s="80">
        <v>2018</v>
      </c>
      <c r="Y94" s="80">
        <v>25</v>
      </c>
      <c r="Z94" s="80">
        <v>7</v>
      </c>
      <c r="AA94" s="33">
        <v>2018</v>
      </c>
      <c r="AB94" s="238"/>
      <c r="AC94" s="238"/>
      <c r="AD94" s="238"/>
      <c r="AE94" s="238"/>
      <c r="AF94" s="238"/>
      <c r="AG94" s="238"/>
      <c r="AH94" s="238"/>
      <c r="AI94" s="238"/>
      <c r="AJ94" s="238"/>
      <c r="AK94" s="238"/>
      <c r="AL94" s="238"/>
      <c r="AM94" s="238"/>
      <c r="AN94" s="238"/>
      <c r="AO94" s="238"/>
      <c r="AP94" s="238"/>
      <c r="AQ94" s="238"/>
      <c r="AR94" s="238"/>
      <c r="AS94" s="238"/>
      <c r="AT94" s="238"/>
      <c r="AU94" s="238"/>
      <c r="AV94" s="238"/>
      <c r="AW94" s="238"/>
      <c r="AX94" s="238"/>
      <c r="AY94" s="238"/>
      <c r="AZ94" s="238"/>
      <c r="BA94" s="238"/>
      <c r="BB94" s="238"/>
      <c r="BC94" s="238"/>
      <c r="BD94" s="238"/>
      <c r="BE94" s="238"/>
      <c r="BF94" s="238"/>
      <c r="BG94" s="238"/>
      <c r="BH94" s="238"/>
      <c r="BI94" s="238"/>
      <c r="BJ94" s="238"/>
      <c r="BK94" s="238"/>
      <c r="BL94" s="238"/>
      <c r="BM94" s="238"/>
      <c r="BN94" s="238"/>
      <c r="BO94" s="238"/>
      <c r="BP94" s="238"/>
      <c r="BQ94" s="238"/>
      <c r="BR94" s="238"/>
      <c r="BS94" s="238"/>
      <c r="BT94" s="238"/>
      <c r="BU94" s="238"/>
      <c r="BV94" s="238"/>
      <c r="BW94" s="238"/>
      <c r="BX94" s="238"/>
      <c r="BY94" s="238"/>
      <c r="BZ94" s="238"/>
      <c r="CA94" s="238"/>
      <c r="CB94" s="238"/>
      <c r="CC94" s="238"/>
      <c r="CD94" s="238"/>
      <c r="CE94" s="238"/>
      <c r="CF94" s="238"/>
      <c r="CG94" s="238"/>
      <c r="CH94" s="238"/>
      <c r="CI94" s="238"/>
      <c r="CJ94" s="238"/>
      <c r="CK94" s="238"/>
      <c r="CL94" s="238"/>
      <c r="CM94" s="238"/>
      <c r="CN94" s="238"/>
      <c r="CO94" s="238"/>
      <c r="CP94" s="238"/>
      <c r="CQ94" s="238"/>
      <c r="CR94" s="238"/>
      <c r="CS94" s="238"/>
      <c r="CT94" s="238"/>
      <c r="CU94" s="238"/>
      <c r="CV94" s="238"/>
      <c r="CW94" s="238"/>
      <c r="CX94" s="238"/>
      <c r="CY94" s="238"/>
      <c r="CZ94" s="238"/>
      <c r="DA94" s="238"/>
      <c r="DB94" s="238"/>
      <c r="DC94" s="238"/>
      <c r="DD94" s="238"/>
      <c r="DE94" s="238"/>
      <c r="DF94" s="238"/>
      <c r="DG94" s="238"/>
      <c r="DH94" s="238"/>
      <c r="DI94" s="238"/>
      <c r="DJ94" s="238"/>
      <c r="DK94" s="238"/>
      <c r="DL94" s="238"/>
      <c r="DM94" s="238"/>
      <c r="DN94" s="238"/>
      <c r="DO94" s="238"/>
      <c r="DP94" s="238"/>
      <c r="DQ94" s="238"/>
      <c r="DR94" s="238"/>
      <c r="DS94" s="238"/>
      <c r="DT94" s="238"/>
      <c r="DU94" s="238"/>
      <c r="DV94" s="238"/>
      <c r="DW94" s="238"/>
      <c r="DX94" s="238"/>
      <c r="DY94" s="238"/>
      <c r="DZ94" s="238"/>
      <c r="EA94" s="238"/>
      <c r="EB94" s="238"/>
      <c r="EC94" s="238"/>
      <c r="ED94" s="238"/>
      <c r="EE94" s="238"/>
      <c r="EF94" s="238"/>
      <c r="EG94" s="238"/>
      <c r="EH94" s="238"/>
      <c r="EI94" s="238"/>
      <c r="EJ94" s="238"/>
      <c r="EK94" s="238"/>
      <c r="EL94" s="238"/>
      <c r="EM94" s="238"/>
      <c r="EN94" s="238"/>
      <c r="EO94" s="238"/>
      <c r="EP94" s="238"/>
      <c r="EQ94" s="238"/>
      <c r="ER94" s="238"/>
      <c r="ES94" s="238"/>
      <c r="ET94" s="238"/>
      <c r="EU94" s="238"/>
      <c r="EV94" s="238"/>
      <c r="EW94" s="238"/>
      <c r="EX94" s="238"/>
      <c r="EY94" s="238"/>
      <c r="EZ94" s="238"/>
      <c r="FA94" s="238"/>
      <c r="FB94" s="238"/>
      <c r="FC94" s="238"/>
      <c r="FD94" s="238"/>
      <c r="FE94" s="238"/>
      <c r="FF94" s="238"/>
      <c r="FG94" s="238"/>
      <c r="FH94" s="238"/>
      <c r="FI94" s="238"/>
      <c r="FJ94" s="238"/>
      <c r="FK94" s="238"/>
      <c r="FL94" s="238"/>
      <c r="FM94" s="238"/>
      <c r="FN94" s="238"/>
      <c r="FO94" s="238"/>
      <c r="FP94" s="238"/>
      <c r="FQ94" s="238"/>
      <c r="FR94" s="238"/>
      <c r="FS94" s="238"/>
      <c r="FT94" s="238"/>
      <c r="FU94" s="238"/>
      <c r="FV94" s="238"/>
      <c r="FW94" s="238"/>
      <c r="FX94" s="238"/>
      <c r="FY94" s="238"/>
      <c r="FZ94" s="238"/>
      <c r="GA94" s="238"/>
      <c r="GB94" s="238"/>
      <c r="GC94" s="238"/>
      <c r="GD94" s="238"/>
      <c r="GE94" s="238"/>
      <c r="GF94" s="238"/>
      <c r="GG94" s="238"/>
      <c r="GH94" s="238"/>
      <c r="GI94" s="238"/>
    </row>
    <row r="95" spans="1:191" s="191" customFormat="1" ht="24" customHeight="1">
      <c r="A95" s="16">
        <f t="shared" si="1"/>
        <v>94</v>
      </c>
      <c r="B95" s="16">
        <v>94</v>
      </c>
      <c r="C95" s="39" t="s">
        <v>4524</v>
      </c>
      <c r="D95" s="16">
        <v>16</v>
      </c>
      <c r="E95" s="16">
        <v>4</v>
      </c>
      <c r="F95" s="16">
        <v>1980</v>
      </c>
      <c r="G95" s="16">
        <f>'[1]DS NHAN SU'!$G$2-F95</f>
        <v>38</v>
      </c>
      <c r="H95" s="22">
        <v>1</v>
      </c>
      <c r="I95" s="40" t="s">
        <v>4525</v>
      </c>
      <c r="J95" s="40" t="s">
        <v>4526</v>
      </c>
      <c r="K95" s="16">
        <v>19</v>
      </c>
      <c r="L95" s="16">
        <v>7</v>
      </c>
      <c r="M95" s="16">
        <v>1997</v>
      </c>
      <c r="N95" s="22" t="s">
        <v>70</v>
      </c>
      <c r="O95" s="35" t="s">
        <v>4527</v>
      </c>
      <c r="P95" s="22" t="s">
        <v>70</v>
      </c>
      <c r="Q95" s="22" t="s">
        <v>4528</v>
      </c>
      <c r="R95" s="22" t="s">
        <v>4529</v>
      </c>
      <c r="S95" s="22" t="s">
        <v>151</v>
      </c>
      <c r="T95" s="22">
        <v>432</v>
      </c>
      <c r="U95" s="45">
        <v>43283</v>
      </c>
      <c r="V95" s="33">
        <v>20</v>
      </c>
      <c r="W95" s="33">
        <v>7</v>
      </c>
      <c r="X95" s="33">
        <v>2018</v>
      </c>
      <c r="Y95" s="80">
        <v>25</v>
      </c>
      <c r="Z95" s="80">
        <v>7</v>
      </c>
      <c r="AA95" s="33">
        <v>2018</v>
      </c>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79"/>
      <c r="BM95" s="79"/>
      <c r="BN95" s="79"/>
      <c r="BO95" s="79"/>
      <c r="BP95" s="79"/>
      <c r="BQ95" s="79"/>
      <c r="BR95" s="79"/>
      <c r="BS95" s="79"/>
      <c r="BT95" s="79"/>
      <c r="BU95" s="79"/>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c r="EB95" s="79"/>
      <c r="EC95" s="79"/>
      <c r="ED95" s="79"/>
      <c r="EE95" s="79"/>
      <c r="EF95" s="79"/>
      <c r="EG95" s="79"/>
      <c r="EH95" s="79"/>
      <c r="EI95" s="79"/>
      <c r="EJ95" s="79"/>
      <c r="EK95" s="79"/>
      <c r="EL95" s="79"/>
      <c r="EM95" s="79"/>
      <c r="EN95" s="79"/>
      <c r="EO95" s="79"/>
      <c r="EP95" s="79"/>
      <c r="EQ95" s="79"/>
      <c r="ER95" s="79"/>
      <c r="ES95" s="79"/>
      <c r="ET95" s="79"/>
      <c r="EU95" s="79"/>
      <c r="EV95" s="79"/>
      <c r="EW95" s="79"/>
      <c r="EX95" s="79"/>
      <c r="EY95" s="79"/>
      <c r="EZ95" s="79"/>
      <c r="FA95" s="79"/>
      <c r="FB95" s="79"/>
      <c r="FC95" s="79"/>
      <c r="FD95" s="79"/>
      <c r="FE95" s="79"/>
      <c r="FF95" s="79"/>
      <c r="FG95" s="79"/>
      <c r="FH95" s="79"/>
      <c r="FI95" s="79"/>
      <c r="FJ95" s="79"/>
      <c r="FK95" s="79"/>
      <c r="FL95" s="79"/>
      <c r="FM95" s="79"/>
      <c r="FN95" s="79"/>
      <c r="FO95" s="79"/>
      <c r="FP95" s="79"/>
      <c r="FQ95" s="79"/>
      <c r="FR95" s="79"/>
      <c r="FS95" s="79"/>
      <c r="FT95" s="79"/>
      <c r="FU95" s="79"/>
      <c r="FV95" s="79"/>
      <c r="FW95" s="79"/>
      <c r="FX95" s="79"/>
      <c r="FY95" s="79"/>
      <c r="FZ95" s="79"/>
      <c r="GA95" s="79"/>
      <c r="GB95" s="79"/>
      <c r="GC95" s="79"/>
      <c r="GD95" s="79"/>
      <c r="GE95" s="79"/>
      <c r="GF95" s="79"/>
      <c r="GG95" s="79"/>
      <c r="GH95" s="79"/>
      <c r="GI95" s="79"/>
    </row>
    <row r="96" spans="1:191" s="239" customFormat="1" ht="23.25" customHeight="1">
      <c r="A96" s="16">
        <f t="shared" si="1"/>
        <v>95</v>
      </c>
      <c r="B96" s="16">
        <v>95</v>
      </c>
      <c r="C96" s="39" t="s">
        <v>4530</v>
      </c>
      <c r="D96" s="16">
        <v>14</v>
      </c>
      <c r="E96" s="16">
        <v>10</v>
      </c>
      <c r="F96" s="16">
        <v>1995</v>
      </c>
      <c r="G96" s="16">
        <f>'[1]DS NHAN SU'!$G$2-F96</f>
        <v>23</v>
      </c>
      <c r="H96" s="16">
        <v>0</v>
      </c>
      <c r="I96" s="40" t="s">
        <v>4531</v>
      </c>
      <c r="J96" s="40" t="s">
        <v>4532</v>
      </c>
      <c r="K96" s="16">
        <v>9</v>
      </c>
      <c r="L96" s="16">
        <v>1</v>
      </c>
      <c r="M96" s="16">
        <v>2010</v>
      </c>
      <c r="N96" s="22" t="s">
        <v>70</v>
      </c>
      <c r="O96" s="22" t="s">
        <v>4533</v>
      </c>
      <c r="P96" s="22" t="s">
        <v>70</v>
      </c>
      <c r="Q96" s="22" t="s">
        <v>2030</v>
      </c>
      <c r="R96" s="22" t="s">
        <v>291</v>
      </c>
      <c r="S96" s="16" t="s">
        <v>292</v>
      </c>
      <c r="T96" s="16">
        <v>201</v>
      </c>
      <c r="U96" s="29">
        <v>42942</v>
      </c>
      <c r="V96" s="80">
        <v>21</v>
      </c>
      <c r="W96" s="80">
        <v>7</v>
      </c>
      <c r="X96" s="80">
        <v>2018</v>
      </c>
      <c r="Y96" s="80">
        <v>25</v>
      </c>
      <c r="Z96" s="80">
        <v>7</v>
      </c>
      <c r="AA96" s="33">
        <v>2018</v>
      </c>
      <c r="AB96" s="238"/>
      <c r="AC96" s="238"/>
      <c r="AD96" s="238"/>
      <c r="AE96" s="238"/>
      <c r="AF96" s="238"/>
      <c r="AG96" s="238"/>
      <c r="AH96" s="238"/>
      <c r="AI96" s="238"/>
      <c r="AJ96" s="238"/>
      <c r="AK96" s="238"/>
      <c r="AL96" s="238"/>
      <c r="AM96" s="238"/>
      <c r="AN96" s="238"/>
      <c r="AO96" s="238"/>
      <c r="AP96" s="238"/>
      <c r="AQ96" s="238"/>
      <c r="AR96" s="238"/>
      <c r="AS96" s="238"/>
      <c r="AT96" s="238"/>
      <c r="AU96" s="238"/>
      <c r="AV96" s="238"/>
      <c r="AW96" s="238"/>
      <c r="AX96" s="238"/>
      <c r="AY96" s="238"/>
      <c r="AZ96" s="238"/>
      <c r="BA96" s="238"/>
      <c r="BB96" s="238"/>
      <c r="BC96" s="238"/>
      <c r="BD96" s="238"/>
      <c r="BE96" s="238"/>
      <c r="BF96" s="238"/>
      <c r="BG96" s="238"/>
      <c r="BH96" s="238"/>
      <c r="BI96" s="238"/>
      <c r="BJ96" s="238"/>
      <c r="BK96" s="238"/>
      <c r="BL96" s="238"/>
      <c r="BM96" s="238"/>
      <c r="BN96" s="238"/>
      <c r="BO96" s="238"/>
      <c r="BP96" s="238"/>
      <c r="BQ96" s="238"/>
      <c r="BR96" s="238"/>
      <c r="BS96" s="238"/>
      <c r="BT96" s="238"/>
      <c r="BU96" s="238"/>
      <c r="BV96" s="238"/>
      <c r="BW96" s="238"/>
      <c r="BX96" s="238"/>
      <c r="BY96" s="238"/>
      <c r="BZ96" s="238"/>
      <c r="CA96" s="238"/>
      <c r="CB96" s="238"/>
      <c r="CC96" s="238"/>
      <c r="CD96" s="238"/>
      <c r="CE96" s="238"/>
      <c r="CF96" s="238"/>
      <c r="CG96" s="238"/>
      <c r="CH96" s="238"/>
      <c r="CI96" s="238"/>
      <c r="CJ96" s="238"/>
      <c r="CK96" s="238"/>
      <c r="CL96" s="238"/>
      <c r="CM96" s="238"/>
      <c r="CN96" s="238"/>
      <c r="CO96" s="238"/>
      <c r="CP96" s="238"/>
      <c r="CQ96" s="238"/>
      <c r="CR96" s="238"/>
      <c r="CS96" s="238"/>
      <c r="CT96" s="238"/>
      <c r="CU96" s="238"/>
      <c r="CV96" s="238"/>
      <c r="CW96" s="238"/>
      <c r="CX96" s="238"/>
      <c r="CY96" s="238"/>
      <c r="CZ96" s="238"/>
      <c r="DA96" s="238"/>
      <c r="DB96" s="238"/>
      <c r="DC96" s="238"/>
      <c r="DD96" s="238"/>
      <c r="DE96" s="238"/>
      <c r="DF96" s="238"/>
      <c r="DG96" s="238"/>
      <c r="DH96" s="238"/>
      <c r="DI96" s="238"/>
      <c r="DJ96" s="238"/>
      <c r="DK96" s="238"/>
      <c r="DL96" s="238"/>
      <c r="DM96" s="238"/>
      <c r="DN96" s="238"/>
      <c r="DO96" s="238"/>
      <c r="DP96" s="238"/>
      <c r="DQ96" s="238"/>
      <c r="DR96" s="238"/>
      <c r="DS96" s="238"/>
      <c r="DT96" s="238"/>
      <c r="DU96" s="238"/>
      <c r="DV96" s="238"/>
      <c r="DW96" s="238"/>
      <c r="DX96" s="238"/>
      <c r="DY96" s="238"/>
      <c r="DZ96" s="238"/>
      <c r="EA96" s="238"/>
      <c r="EB96" s="238"/>
      <c r="EC96" s="238"/>
      <c r="ED96" s="238"/>
      <c r="EE96" s="238"/>
      <c r="EF96" s="238"/>
      <c r="EG96" s="238"/>
      <c r="EH96" s="238"/>
      <c r="EI96" s="238"/>
      <c r="EJ96" s="238"/>
      <c r="EK96" s="238"/>
      <c r="EL96" s="238"/>
      <c r="EM96" s="238"/>
      <c r="EN96" s="238"/>
      <c r="EO96" s="238"/>
      <c r="EP96" s="238"/>
      <c r="EQ96" s="238"/>
      <c r="ER96" s="238"/>
      <c r="ES96" s="238"/>
      <c r="ET96" s="238"/>
      <c r="EU96" s="238"/>
      <c r="EV96" s="238"/>
      <c r="EW96" s="238"/>
      <c r="EX96" s="238"/>
      <c r="EY96" s="238"/>
      <c r="EZ96" s="238"/>
      <c r="FA96" s="238"/>
      <c r="FB96" s="238"/>
      <c r="FC96" s="238"/>
      <c r="FD96" s="238"/>
      <c r="FE96" s="238"/>
      <c r="FF96" s="238"/>
      <c r="FG96" s="238"/>
      <c r="FH96" s="238"/>
      <c r="FI96" s="238"/>
      <c r="FJ96" s="238"/>
      <c r="FK96" s="238"/>
      <c r="FL96" s="238"/>
      <c r="FM96" s="238"/>
      <c r="FN96" s="238"/>
      <c r="FO96" s="238"/>
      <c r="FP96" s="238"/>
      <c r="FQ96" s="238"/>
      <c r="FR96" s="238"/>
      <c r="FS96" s="238"/>
      <c r="FT96" s="238"/>
      <c r="FU96" s="238"/>
      <c r="FV96" s="238"/>
      <c r="FW96" s="238"/>
      <c r="FX96" s="238"/>
      <c r="FY96" s="238"/>
      <c r="FZ96" s="238"/>
      <c r="GA96" s="238"/>
      <c r="GB96" s="238"/>
      <c r="GC96" s="238"/>
      <c r="GD96" s="238"/>
      <c r="GE96" s="238"/>
      <c r="GF96" s="238"/>
      <c r="GG96" s="238"/>
      <c r="GH96" s="238"/>
      <c r="GI96" s="238"/>
    </row>
    <row r="97" spans="1:191" s="239" customFormat="1" ht="20.25" customHeight="1">
      <c r="A97" s="16">
        <f t="shared" si="1"/>
        <v>96</v>
      </c>
      <c r="B97" s="16">
        <v>96</v>
      </c>
      <c r="C97" s="31" t="s">
        <v>4534</v>
      </c>
      <c r="D97" s="16">
        <v>10</v>
      </c>
      <c r="E97" s="16">
        <v>2</v>
      </c>
      <c r="F97" s="16">
        <v>1981</v>
      </c>
      <c r="G97" s="16">
        <f>'[1]DS NHAN SU'!$G$2-F97</f>
        <v>37</v>
      </c>
      <c r="H97" s="16">
        <v>1</v>
      </c>
      <c r="I97" s="32" t="s">
        <v>4535</v>
      </c>
      <c r="J97" s="32" t="s">
        <v>4536</v>
      </c>
      <c r="K97" s="16">
        <v>4</v>
      </c>
      <c r="L97" s="16">
        <v>1</v>
      </c>
      <c r="M97" s="16">
        <v>2013</v>
      </c>
      <c r="N97" s="16" t="s">
        <v>1054</v>
      </c>
      <c r="O97" s="16" t="s">
        <v>4537</v>
      </c>
      <c r="P97" s="16" t="s">
        <v>1054</v>
      </c>
      <c r="Q97" s="16" t="s">
        <v>3055</v>
      </c>
      <c r="R97" s="33" t="s">
        <v>2800</v>
      </c>
      <c r="S97" s="16" t="s">
        <v>151</v>
      </c>
      <c r="T97" s="22">
        <v>936</v>
      </c>
      <c r="U97" s="29">
        <v>43084</v>
      </c>
      <c r="V97" s="80">
        <v>23</v>
      </c>
      <c r="W97" s="80">
        <v>7</v>
      </c>
      <c r="X97" s="80">
        <v>2018</v>
      </c>
      <c r="Y97" s="80">
        <v>25</v>
      </c>
      <c r="Z97" s="80">
        <v>7</v>
      </c>
      <c r="AA97" s="33">
        <v>2018</v>
      </c>
      <c r="AB97" s="238"/>
      <c r="AC97" s="238"/>
      <c r="AD97" s="238"/>
      <c r="AE97" s="238"/>
      <c r="AF97" s="238"/>
      <c r="AG97" s="238"/>
      <c r="AH97" s="238"/>
      <c r="AI97" s="238"/>
      <c r="AJ97" s="238"/>
      <c r="AK97" s="238"/>
      <c r="AL97" s="238"/>
      <c r="AM97" s="238"/>
      <c r="AN97" s="238"/>
      <c r="AO97" s="238"/>
      <c r="AP97" s="238"/>
      <c r="AQ97" s="238"/>
      <c r="AR97" s="238"/>
      <c r="AS97" s="238"/>
      <c r="AT97" s="238"/>
      <c r="AU97" s="238"/>
      <c r="AV97" s="238"/>
      <c r="AW97" s="238"/>
      <c r="AX97" s="238"/>
      <c r="AY97" s="238"/>
      <c r="AZ97" s="238"/>
      <c r="BA97" s="238"/>
      <c r="BB97" s="238"/>
      <c r="BC97" s="238"/>
      <c r="BD97" s="238"/>
      <c r="BE97" s="238"/>
      <c r="BF97" s="238"/>
      <c r="BG97" s="238"/>
      <c r="BH97" s="238"/>
      <c r="BI97" s="238"/>
      <c r="BJ97" s="238"/>
      <c r="BK97" s="238"/>
      <c r="BL97" s="238"/>
      <c r="BM97" s="238"/>
      <c r="BN97" s="238"/>
      <c r="BO97" s="238"/>
      <c r="BP97" s="238"/>
      <c r="BQ97" s="238"/>
      <c r="BR97" s="238"/>
      <c r="BS97" s="238"/>
      <c r="BT97" s="238"/>
      <c r="BU97" s="238"/>
      <c r="BV97" s="238"/>
      <c r="BW97" s="238"/>
      <c r="BX97" s="238"/>
      <c r="BY97" s="238"/>
      <c r="BZ97" s="238"/>
      <c r="CA97" s="238"/>
      <c r="CB97" s="238"/>
      <c r="CC97" s="238"/>
      <c r="CD97" s="238"/>
      <c r="CE97" s="238"/>
      <c r="CF97" s="238"/>
      <c r="CG97" s="238"/>
      <c r="CH97" s="238"/>
      <c r="CI97" s="238"/>
      <c r="CJ97" s="238"/>
      <c r="CK97" s="238"/>
      <c r="CL97" s="238"/>
      <c r="CM97" s="238"/>
      <c r="CN97" s="238"/>
      <c r="CO97" s="238"/>
      <c r="CP97" s="238"/>
      <c r="CQ97" s="238"/>
      <c r="CR97" s="238"/>
      <c r="CS97" s="238"/>
      <c r="CT97" s="238"/>
      <c r="CU97" s="238"/>
      <c r="CV97" s="238"/>
      <c r="CW97" s="238"/>
      <c r="CX97" s="238"/>
      <c r="CY97" s="238"/>
      <c r="CZ97" s="238"/>
      <c r="DA97" s="238"/>
      <c r="DB97" s="238"/>
      <c r="DC97" s="238"/>
      <c r="DD97" s="238"/>
      <c r="DE97" s="238"/>
      <c r="DF97" s="238"/>
      <c r="DG97" s="238"/>
      <c r="DH97" s="238"/>
      <c r="DI97" s="238"/>
      <c r="DJ97" s="238"/>
      <c r="DK97" s="238"/>
      <c r="DL97" s="238"/>
      <c r="DM97" s="238"/>
      <c r="DN97" s="238"/>
      <c r="DO97" s="238"/>
      <c r="DP97" s="238"/>
      <c r="DQ97" s="238"/>
      <c r="DR97" s="238"/>
      <c r="DS97" s="238"/>
      <c r="DT97" s="238"/>
      <c r="DU97" s="238"/>
      <c r="DV97" s="238"/>
      <c r="DW97" s="238"/>
      <c r="DX97" s="238"/>
      <c r="DY97" s="238"/>
      <c r="DZ97" s="238"/>
      <c r="EA97" s="238"/>
      <c r="EB97" s="238"/>
      <c r="EC97" s="238"/>
      <c r="ED97" s="238"/>
      <c r="EE97" s="238"/>
      <c r="EF97" s="238"/>
      <c r="EG97" s="238"/>
      <c r="EH97" s="238"/>
      <c r="EI97" s="238"/>
      <c r="EJ97" s="238"/>
      <c r="EK97" s="238"/>
      <c r="EL97" s="238"/>
      <c r="EM97" s="238"/>
      <c r="EN97" s="238"/>
      <c r="EO97" s="238"/>
      <c r="EP97" s="238"/>
      <c r="EQ97" s="238"/>
      <c r="ER97" s="238"/>
      <c r="ES97" s="238"/>
      <c r="ET97" s="238"/>
      <c r="EU97" s="238"/>
      <c r="EV97" s="238"/>
      <c r="EW97" s="238"/>
      <c r="EX97" s="238"/>
      <c r="EY97" s="238"/>
      <c r="EZ97" s="238"/>
      <c r="FA97" s="238"/>
      <c r="FB97" s="238"/>
      <c r="FC97" s="238"/>
      <c r="FD97" s="238"/>
      <c r="FE97" s="238"/>
      <c r="FF97" s="238"/>
      <c r="FG97" s="238"/>
      <c r="FH97" s="238"/>
      <c r="FI97" s="238"/>
      <c r="FJ97" s="238"/>
      <c r="FK97" s="238"/>
      <c r="FL97" s="238"/>
      <c r="FM97" s="238"/>
      <c r="FN97" s="238"/>
      <c r="FO97" s="238"/>
      <c r="FP97" s="238"/>
      <c r="FQ97" s="238"/>
      <c r="FR97" s="238"/>
      <c r="FS97" s="238"/>
      <c r="FT97" s="238"/>
      <c r="FU97" s="238"/>
      <c r="FV97" s="238"/>
      <c r="FW97" s="238"/>
      <c r="FX97" s="238"/>
      <c r="FY97" s="238"/>
      <c r="FZ97" s="238"/>
      <c r="GA97" s="238"/>
      <c r="GB97" s="238"/>
      <c r="GC97" s="238"/>
      <c r="GD97" s="238"/>
      <c r="GE97" s="238"/>
      <c r="GF97" s="238"/>
      <c r="GG97" s="238"/>
      <c r="GH97" s="238"/>
      <c r="GI97" s="238"/>
    </row>
    <row r="98" spans="1:191" s="239" customFormat="1" ht="21.75" customHeight="1">
      <c r="A98" s="16">
        <f t="shared" si="1"/>
        <v>97</v>
      </c>
      <c r="B98" s="16">
        <v>97</v>
      </c>
      <c r="C98" s="31" t="s">
        <v>4538</v>
      </c>
      <c r="D98" s="16">
        <v>12</v>
      </c>
      <c r="E98" s="16">
        <v>1</v>
      </c>
      <c r="F98" s="16">
        <v>1984</v>
      </c>
      <c r="G98" s="16">
        <f>'[1]DS NHAN SU'!$G$2-F98</f>
        <v>34</v>
      </c>
      <c r="H98" s="16">
        <v>1</v>
      </c>
      <c r="I98" s="32" t="s">
        <v>3733</v>
      </c>
      <c r="J98" s="32" t="s">
        <v>3734</v>
      </c>
      <c r="K98" s="16">
        <v>11</v>
      </c>
      <c r="L98" s="16">
        <v>7</v>
      </c>
      <c r="M98" s="16">
        <v>2000</v>
      </c>
      <c r="N98" s="16" t="s">
        <v>3735</v>
      </c>
      <c r="O98" s="16" t="s">
        <v>3736</v>
      </c>
      <c r="P98" s="16" t="s">
        <v>70</v>
      </c>
      <c r="Q98" s="22" t="s">
        <v>2030</v>
      </c>
      <c r="R98" s="33" t="s">
        <v>2047</v>
      </c>
      <c r="S98" s="16" t="s">
        <v>151</v>
      </c>
      <c r="T98" s="22">
        <v>130</v>
      </c>
      <c r="U98" s="29">
        <v>43102</v>
      </c>
      <c r="V98" s="240">
        <v>24</v>
      </c>
      <c r="W98" s="240">
        <v>7</v>
      </c>
      <c r="X98" s="240">
        <v>2018</v>
      </c>
      <c r="Y98" s="80">
        <v>25</v>
      </c>
      <c r="Z98" s="80">
        <v>7</v>
      </c>
      <c r="AA98" s="33">
        <v>2018</v>
      </c>
      <c r="AB98" s="238"/>
      <c r="AC98" s="238"/>
      <c r="AD98" s="238"/>
      <c r="AE98" s="238"/>
      <c r="AF98" s="238"/>
      <c r="AG98" s="238"/>
      <c r="AH98" s="238"/>
      <c r="AI98" s="238"/>
      <c r="AJ98" s="238"/>
      <c r="AK98" s="238"/>
      <c r="AL98" s="238"/>
      <c r="AM98" s="238"/>
      <c r="AN98" s="238"/>
      <c r="AO98" s="238"/>
      <c r="AP98" s="238"/>
      <c r="AQ98" s="238"/>
      <c r="AR98" s="238"/>
      <c r="AS98" s="238"/>
      <c r="AT98" s="238"/>
      <c r="AU98" s="238"/>
      <c r="AV98" s="238"/>
      <c r="AW98" s="238"/>
      <c r="AX98" s="238"/>
      <c r="AY98" s="238"/>
      <c r="AZ98" s="238"/>
      <c r="BA98" s="238"/>
      <c r="BB98" s="238"/>
      <c r="BC98" s="238"/>
      <c r="BD98" s="238"/>
      <c r="BE98" s="238"/>
      <c r="BF98" s="238"/>
      <c r="BG98" s="238"/>
      <c r="BH98" s="238"/>
      <c r="BI98" s="238"/>
      <c r="BJ98" s="238"/>
      <c r="BK98" s="238"/>
      <c r="BL98" s="238"/>
      <c r="BM98" s="238"/>
      <c r="BN98" s="238"/>
      <c r="BO98" s="238"/>
      <c r="BP98" s="238"/>
      <c r="BQ98" s="238"/>
      <c r="BR98" s="238"/>
      <c r="BS98" s="238"/>
      <c r="BT98" s="238"/>
      <c r="BU98" s="238"/>
      <c r="BV98" s="238"/>
      <c r="BW98" s="238"/>
      <c r="BX98" s="238"/>
      <c r="BY98" s="238"/>
      <c r="BZ98" s="238"/>
      <c r="CA98" s="238"/>
      <c r="CB98" s="238"/>
      <c r="CC98" s="238"/>
      <c r="CD98" s="238"/>
      <c r="CE98" s="238"/>
      <c r="CF98" s="238"/>
      <c r="CG98" s="238"/>
      <c r="CH98" s="238"/>
      <c r="CI98" s="238"/>
      <c r="CJ98" s="238"/>
      <c r="CK98" s="238"/>
      <c r="CL98" s="238"/>
      <c r="CM98" s="238"/>
      <c r="CN98" s="238"/>
      <c r="CO98" s="238"/>
      <c r="CP98" s="238"/>
      <c r="CQ98" s="238"/>
      <c r="CR98" s="238"/>
      <c r="CS98" s="238"/>
      <c r="CT98" s="238"/>
      <c r="CU98" s="238"/>
      <c r="CV98" s="238"/>
      <c r="CW98" s="238"/>
      <c r="CX98" s="238"/>
      <c r="CY98" s="238"/>
      <c r="CZ98" s="238"/>
      <c r="DA98" s="238"/>
      <c r="DB98" s="238"/>
      <c r="DC98" s="238"/>
      <c r="DD98" s="238"/>
      <c r="DE98" s="238"/>
      <c r="DF98" s="238"/>
      <c r="DG98" s="238"/>
      <c r="DH98" s="238"/>
      <c r="DI98" s="238"/>
      <c r="DJ98" s="238"/>
      <c r="DK98" s="238"/>
      <c r="DL98" s="238"/>
      <c r="DM98" s="238"/>
      <c r="DN98" s="238"/>
      <c r="DO98" s="238"/>
      <c r="DP98" s="238"/>
      <c r="DQ98" s="238"/>
      <c r="DR98" s="238"/>
      <c r="DS98" s="238"/>
      <c r="DT98" s="238"/>
      <c r="DU98" s="238"/>
      <c r="DV98" s="238"/>
      <c r="DW98" s="238"/>
      <c r="DX98" s="238"/>
      <c r="DY98" s="238"/>
      <c r="DZ98" s="238"/>
      <c r="EA98" s="238"/>
      <c r="EB98" s="238"/>
      <c r="EC98" s="238"/>
      <c r="ED98" s="238"/>
      <c r="EE98" s="238"/>
      <c r="EF98" s="238"/>
      <c r="EG98" s="238"/>
      <c r="EH98" s="238"/>
      <c r="EI98" s="238"/>
      <c r="EJ98" s="238"/>
      <c r="EK98" s="238"/>
      <c r="EL98" s="238"/>
      <c r="EM98" s="238"/>
      <c r="EN98" s="238"/>
      <c r="EO98" s="238"/>
      <c r="EP98" s="238"/>
      <c r="EQ98" s="238"/>
      <c r="ER98" s="238"/>
      <c r="ES98" s="238"/>
      <c r="ET98" s="238"/>
      <c r="EU98" s="238"/>
      <c r="EV98" s="238"/>
      <c r="EW98" s="238"/>
      <c r="EX98" s="238"/>
      <c r="EY98" s="238"/>
      <c r="EZ98" s="238"/>
      <c r="FA98" s="238"/>
      <c r="FB98" s="238"/>
      <c r="FC98" s="238"/>
      <c r="FD98" s="238"/>
      <c r="FE98" s="238"/>
      <c r="FF98" s="238"/>
      <c r="FG98" s="238"/>
      <c r="FH98" s="238"/>
      <c r="FI98" s="238"/>
      <c r="FJ98" s="238"/>
      <c r="FK98" s="238"/>
      <c r="FL98" s="238"/>
      <c r="FM98" s="238"/>
      <c r="FN98" s="238"/>
      <c r="FO98" s="238"/>
      <c r="FP98" s="238"/>
      <c r="FQ98" s="238"/>
      <c r="FR98" s="238"/>
      <c r="FS98" s="238"/>
      <c r="FT98" s="238"/>
      <c r="FU98" s="238"/>
      <c r="FV98" s="238"/>
      <c r="FW98" s="238"/>
      <c r="FX98" s="238"/>
      <c r="FY98" s="238"/>
      <c r="FZ98" s="238"/>
      <c r="GA98" s="238"/>
      <c r="GB98" s="238"/>
      <c r="GC98" s="238"/>
      <c r="GD98" s="238"/>
      <c r="GE98" s="238"/>
      <c r="GF98" s="238"/>
      <c r="GG98" s="238"/>
      <c r="GH98" s="238"/>
      <c r="GI98" s="238"/>
    </row>
    <row r="99" spans="1:191" s="239" customFormat="1" ht="24" customHeight="1">
      <c r="A99" s="16">
        <f t="shared" si="1"/>
        <v>98</v>
      </c>
      <c r="B99" s="16">
        <v>98</v>
      </c>
      <c r="C99" s="31" t="s">
        <v>4539</v>
      </c>
      <c r="D99" s="16">
        <v>29</v>
      </c>
      <c r="E99" s="16">
        <v>1</v>
      </c>
      <c r="F99" s="16">
        <v>1983</v>
      </c>
      <c r="G99" s="16">
        <f>'[1]DS NHAN SU'!$G$2-F99</f>
        <v>35</v>
      </c>
      <c r="H99" s="16">
        <v>1</v>
      </c>
      <c r="I99" s="32" t="s">
        <v>4540</v>
      </c>
      <c r="J99" s="32" t="s">
        <v>4541</v>
      </c>
      <c r="K99" s="16">
        <v>13</v>
      </c>
      <c r="L99" s="16">
        <v>8</v>
      </c>
      <c r="M99" s="16">
        <v>1998</v>
      </c>
      <c r="N99" s="16" t="s">
        <v>70</v>
      </c>
      <c r="O99" s="16" t="s">
        <v>4542</v>
      </c>
      <c r="P99" s="16" t="s">
        <v>126</v>
      </c>
      <c r="Q99" s="16" t="s">
        <v>350</v>
      </c>
      <c r="R99" s="33" t="s">
        <v>1060</v>
      </c>
      <c r="S99" s="16" t="s">
        <v>151</v>
      </c>
      <c r="T99" s="22">
        <v>4</v>
      </c>
      <c r="U99" s="29">
        <v>42737</v>
      </c>
      <c r="V99" s="80">
        <v>1</v>
      </c>
      <c r="W99" s="80">
        <v>8</v>
      </c>
      <c r="X99" s="80">
        <v>2018</v>
      </c>
      <c r="Y99" s="80">
        <v>25</v>
      </c>
      <c r="Z99" s="80">
        <v>7</v>
      </c>
      <c r="AA99" s="33">
        <v>2018</v>
      </c>
      <c r="AB99" s="238"/>
      <c r="AC99" s="238"/>
      <c r="AD99" s="238"/>
      <c r="AE99" s="238"/>
      <c r="AF99" s="238"/>
      <c r="AG99" s="238"/>
      <c r="AH99" s="238"/>
      <c r="AI99" s="238"/>
      <c r="AJ99" s="238"/>
      <c r="AK99" s="238"/>
      <c r="AL99" s="238"/>
      <c r="AM99" s="238"/>
      <c r="AN99" s="238"/>
      <c r="AO99" s="238"/>
      <c r="AP99" s="238"/>
      <c r="AQ99" s="238"/>
      <c r="AR99" s="238"/>
      <c r="AS99" s="238"/>
      <c r="AT99" s="238"/>
      <c r="AU99" s="238"/>
      <c r="AV99" s="238"/>
      <c r="AW99" s="238"/>
      <c r="AX99" s="238"/>
      <c r="AY99" s="238"/>
      <c r="AZ99" s="238"/>
      <c r="BA99" s="238"/>
      <c r="BB99" s="238"/>
      <c r="BC99" s="238"/>
      <c r="BD99" s="238"/>
      <c r="BE99" s="238"/>
      <c r="BF99" s="238"/>
      <c r="BG99" s="238"/>
      <c r="BH99" s="238"/>
      <c r="BI99" s="238"/>
      <c r="BJ99" s="238"/>
      <c r="BK99" s="238"/>
      <c r="BL99" s="238"/>
      <c r="BM99" s="238"/>
      <c r="BN99" s="238"/>
      <c r="BO99" s="238"/>
      <c r="BP99" s="238"/>
      <c r="BQ99" s="238"/>
      <c r="BR99" s="238"/>
      <c r="BS99" s="238"/>
      <c r="BT99" s="238"/>
      <c r="BU99" s="238"/>
      <c r="BV99" s="238"/>
      <c r="BW99" s="238"/>
      <c r="BX99" s="238"/>
      <c r="BY99" s="238"/>
      <c r="BZ99" s="238"/>
      <c r="CA99" s="238"/>
      <c r="CB99" s="238"/>
      <c r="CC99" s="238"/>
      <c r="CD99" s="238"/>
      <c r="CE99" s="238"/>
      <c r="CF99" s="238"/>
      <c r="CG99" s="238"/>
      <c r="CH99" s="238"/>
      <c r="CI99" s="238"/>
      <c r="CJ99" s="238"/>
      <c r="CK99" s="238"/>
      <c r="CL99" s="238"/>
      <c r="CM99" s="238"/>
      <c r="CN99" s="238"/>
      <c r="CO99" s="238"/>
      <c r="CP99" s="238"/>
      <c r="CQ99" s="238"/>
      <c r="CR99" s="238"/>
      <c r="CS99" s="238"/>
      <c r="CT99" s="238"/>
      <c r="CU99" s="238"/>
      <c r="CV99" s="238"/>
      <c r="CW99" s="238"/>
      <c r="CX99" s="238"/>
      <c r="CY99" s="238"/>
      <c r="CZ99" s="238"/>
      <c r="DA99" s="238"/>
      <c r="DB99" s="238"/>
      <c r="DC99" s="238"/>
      <c r="DD99" s="238"/>
      <c r="DE99" s="238"/>
      <c r="DF99" s="238"/>
      <c r="DG99" s="238"/>
      <c r="DH99" s="238"/>
      <c r="DI99" s="238"/>
      <c r="DJ99" s="238"/>
      <c r="DK99" s="238"/>
      <c r="DL99" s="238"/>
      <c r="DM99" s="238"/>
      <c r="DN99" s="238"/>
      <c r="DO99" s="238"/>
      <c r="DP99" s="238"/>
      <c r="DQ99" s="238"/>
      <c r="DR99" s="238"/>
      <c r="DS99" s="238"/>
      <c r="DT99" s="238"/>
      <c r="DU99" s="238"/>
      <c r="DV99" s="238"/>
      <c r="DW99" s="238"/>
      <c r="DX99" s="238"/>
      <c r="DY99" s="238"/>
      <c r="DZ99" s="238"/>
      <c r="EA99" s="238"/>
      <c r="EB99" s="238"/>
      <c r="EC99" s="238"/>
      <c r="ED99" s="238"/>
      <c r="EE99" s="238"/>
      <c r="EF99" s="238"/>
      <c r="EG99" s="238"/>
      <c r="EH99" s="238"/>
      <c r="EI99" s="238"/>
      <c r="EJ99" s="238"/>
      <c r="EK99" s="238"/>
      <c r="EL99" s="238"/>
      <c r="EM99" s="238"/>
      <c r="EN99" s="238"/>
      <c r="EO99" s="238"/>
      <c r="EP99" s="238"/>
      <c r="EQ99" s="238"/>
      <c r="ER99" s="238"/>
      <c r="ES99" s="238"/>
      <c r="ET99" s="238"/>
      <c r="EU99" s="238"/>
      <c r="EV99" s="238"/>
      <c r="EW99" s="238"/>
      <c r="EX99" s="238"/>
      <c r="EY99" s="238"/>
      <c r="EZ99" s="238"/>
      <c r="FA99" s="238"/>
      <c r="FB99" s="238"/>
      <c r="FC99" s="238"/>
      <c r="FD99" s="238"/>
      <c r="FE99" s="238"/>
      <c r="FF99" s="238"/>
      <c r="FG99" s="238"/>
      <c r="FH99" s="238"/>
      <c r="FI99" s="238"/>
      <c r="FJ99" s="238"/>
      <c r="FK99" s="238"/>
      <c r="FL99" s="238"/>
      <c r="FM99" s="238"/>
      <c r="FN99" s="238"/>
      <c r="FO99" s="238"/>
      <c r="FP99" s="238"/>
      <c r="FQ99" s="238"/>
      <c r="FR99" s="238"/>
      <c r="FS99" s="238"/>
      <c r="FT99" s="238"/>
      <c r="FU99" s="238"/>
      <c r="FV99" s="238"/>
      <c r="FW99" s="238"/>
      <c r="FX99" s="238"/>
      <c r="FY99" s="238"/>
      <c r="FZ99" s="238"/>
      <c r="GA99" s="238"/>
      <c r="GB99" s="238"/>
      <c r="GC99" s="238"/>
      <c r="GD99" s="238"/>
      <c r="GE99" s="238"/>
      <c r="GF99" s="238"/>
      <c r="GG99" s="238"/>
      <c r="GH99" s="238"/>
      <c r="GI99" s="238"/>
    </row>
    <row r="100" spans="1:191" s="241" customFormat="1" ht="24" customHeight="1">
      <c r="A100" s="16">
        <f t="shared" si="1"/>
        <v>99</v>
      </c>
      <c r="B100" s="16">
        <v>99</v>
      </c>
      <c r="C100" s="39" t="s">
        <v>4543</v>
      </c>
      <c r="D100" s="16">
        <v>18</v>
      </c>
      <c r="E100" s="16">
        <v>7</v>
      </c>
      <c r="F100" s="16">
        <v>1991</v>
      </c>
      <c r="G100" s="41"/>
      <c r="H100" s="22">
        <v>1</v>
      </c>
      <c r="I100" s="40" t="s">
        <v>4544</v>
      </c>
      <c r="J100" s="40" t="s">
        <v>4545</v>
      </c>
      <c r="K100" s="16">
        <v>26</v>
      </c>
      <c r="L100" s="16">
        <v>2</v>
      </c>
      <c r="M100" s="16">
        <v>2015</v>
      </c>
      <c r="N100" s="22" t="s">
        <v>4546</v>
      </c>
      <c r="O100" s="22" t="s">
        <v>4547</v>
      </c>
      <c r="P100" s="22" t="s">
        <v>4546</v>
      </c>
      <c r="Q100" s="22" t="s">
        <v>2590</v>
      </c>
      <c r="R100" s="22" t="s">
        <v>209</v>
      </c>
      <c r="S100" s="22" t="s">
        <v>151</v>
      </c>
      <c r="T100" s="22">
        <v>315</v>
      </c>
      <c r="U100" s="29">
        <v>43255</v>
      </c>
      <c r="V100" s="22">
        <v>17</v>
      </c>
      <c r="W100" s="22">
        <v>7</v>
      </c>
      <c r="X100" s="22">
        <v>2018</v>
      </c>
      <c r="Y100" s="22">
        <v>25</v>
      </c>
      <c r="Z100" s="22">
        <v>7</v>
      </c>
      <c r="AA100" s="22">
        <v>2018</v>
      </c>
      <c r="AB100" s="87"/>
      <c r="AC100" s="87"/>
      <c r="AD100" s="87"/>
      <c r="AE100" s="87"/>
      <c r="AF100" s="87"/>
      <c r="AG100" s="87"/>
      <c r="AH100" s="87"/>
      <c r="AI100" s="87"/>
      <c r="AJ100" s="87"/>
      <c r="AK100" s="87"/>
      <c r="AL100" s="87"/>
      <c r="AM100" s="87"/>
      <c r="AN100" s="87"/>
      <c r="AO100" s="87"/>
      <c r="AP100" s="87"/>
      <c r="AQ100" s="87"/>
      <c r="AR100" s="87"/>
      <c r="AS100" s="87"/>
      <c r="AT100" s="87"/>
      <c r="AU100" s="87"/>
      <c r="AV100" s="87"/>
      <c r="AW100" s="87"/>
      <c r="AX100" s="87"/>
      <c r="AY100" s="87"/>
      <c r="AZ100" s="87"/>
      <c r="BA100" s="87"/>
      <c r="BB100" s="87"/>
      <c r="BC100" s="87"/>
      <c r="BD100" s="87"/>
      <c r="BE100" s="87"/>
      <c r="BF100" s="87"/>
      <c r="BG100" s="87"/>
      <c r="BH100" s="87"/>
      <c r="BI100" s="87"/>
      <c r="BJ100" s="87"/>
      <c r="BK100" s="87"/>
      <c r="BL100" s="87"/>
      <c r="BM100" s="87"/>
      <c r="BN100" s="87"/>
      <c r="BO100" s="87"/>
      <c r="BP100" s="87"/>
      <c r="BQ100" s="87"/>
      <c r="BR100" s="87"/>
      <c r="BS100" s="87"/>
      <c r="BT100" s="87"/>
      <c r="BU100" s="87"/>
      <c r="BV100" s="87"/>
      <c r="BW100" s="87"/>
      <c r="BX100" s="87"/>
      <c r="BY100" s="87"/>
      <c r="BZ100" s="87"/>
      <c r="CA100" s="87"/>
      <c r="CB100" s="87"/>
      <c r="CC100" s="87"/>
      <c r="CD100" s="87"/>
      <c r="CE100" s="87"/>
      <c r="CF100" s="87"/>
      <c r="CG100" s="87"/>
      <c r="CH100" s="87"/>
      <c r="CI100" s="87"/>
      <c r="CJ100" s="87"/>
      <c r="CK100" s="87"/>
      <c r="CL100" s="87"/>
      <c r="CM100" s="87"/>
      <c r="CN100" s="87"/>
      <c r="CO100" s="87"/>
      <c r="CP100" s="87"/>
      <c r="CQ100" s="87"/>
      <c r="CR100" s="87"/>
      <c r="CS100" s="87"/>
      <c r="CT100" s="87"/>
      <c r="CU100" s="87"/>
      <c r="CV100" s="87"/>
      <c r="CW100" s="87"/>
      <c r="CX100" s="87"/>
      <c r="CY100" s="87"/>
      <c r="CZ100" s="87"/>
      <c r="DA100" s="87"/>
      <c r="DB100" s="87"/>
      <c r="DC100" s="87"/>
      <c r="DD100" s="87"/>
      <c r="DE100" s="87"/>
      <c r="DF100" s="87"/>
      <c r="DG100" s="87"/>
      <c r="DH100" s="87"/>
      <c r="DI100" s="87"/>
      <c r="DJ100" s="87"/>
      <c r="DK100" s="87"/>
      <c r="DL100" s="87"/>
      <c r="DM100" s="87"/>
      <c r="DN100" s="87"/>
      <c r="DO100" s="87"/>
      <c r="DP100" s="87"/>
      <c r="DQ100" s="87"/>
      <c r="DR100" s="87"/>
      <c r="DS100" s="87"/>
      <c r="DT100" s="87"/>
      <c r="DU100" s="87"/>
      <c r="DV100" s="87"/>
      <c r="DW100" s="87"/>
      <c r="DX100" s="87"/>
      <c r="DY100" s="87"/>
      <c r="DZ100" s="87"/>
      <c r="EA100" s="87"/>
      <c r="EB100" s="87"/>
      <c r="EC100" s="87"/>
      <c r="ED100" s="87"/>
      <c r="EE100" s="87"/>
      <c r="EF100" s="87"/>
      <c r="EG100" s="87"/>
      <c r="EH100" s="87"/>
      <c r="EI100" s="87"/>
      <c r="EJ100" s="87"/>
      <c r="EK100" s="87"/>
      <c r="EL100" s="87"/>
      <c r="EM100" s="87"/>
      <c r="EN100" s="87"/>
      <c r="EO100" s="87"/>
      <c r="EP100" s="87"/>
      <c r="EQ100" s="87"/>
      <c r="ER100" s="87"/>
      <c r="ES100" s="87"/>
      <c r="ET100" s="87"/>
      <c r="EU100" s="87"/>
      <c r="EV100" s="87"/>
      <c r="EW100" s="87"/>
      <c r="EX100" s="87"/>
      <c r="EY100" s="87"/>
      <c r="EZ100" s="87"/>
      <c r="FA100" s="87"/>
      <c r="FB100" s="87"/>
      <c r="FC100" s="87"/>
      <c r="FD100" s="87"/>
      <c r="FE100" s="87"/>
      <c r="FF100" s="87"/>
      <c r="FG100" s="87"/>
      <c r="FH100" s="87"/>
      <c r="FI100" s="87"/>
      <c r="FJ100" s="87"/>
      <c r="FK100" s="87"/>
      <c r="FL100" s="87"/>
      <c r="FM100" s="87"/>
      <c r="FN100" s="87"/>
      <c r="FO100" s="87"/>
      <c r="FP100" s="87"/>
      <c r="FQ100" s="87"/>
      <c r="FR100" s="87"/>
      <c r="FS100" s="87"/>
      <c r="FT100" s="87"/>
      <c r="FU100" s="87"/>
      <c r="FV100" s="87"/>
      <c r="FW100" s="87"/>
      <c r="FX100" s="87"/>
      <c r="FY100" s="87"/>
      <c r="FZ100" s="87"/>
      <c r="GA100" s="87"/>
      <c r="GB100" s="87"/>
      <c r="GC100" s="87"/>
      <c r="GD100" s="87"/>
      <c r="GE100" s="87"/>
      <c r="GF100" s="87"/>
      <c r="GG100" s="87"/>
      <c r="GH100" s="87"/>
      <c r="GI100" s="87"/>
    </row>
    <row r="101" spans="1:191" s="192" customFormat="1" ht="25.5">
      <c r="A101" s="16">
        <f t="shared" si="1"/>
        <v>100</v>
      </c>
      <c r="B101" s="16">
        <v>100</v>
      </c>
      <c r="C101" s="39" t="s">
        <v>4548</v>
      </c>
      <c r="D101" s="66">
        <v>4</v>
      </c>
      <c r="E101" s="66">
        <v>7</v>
      </c>
      <c r="F101" s="22">
        <v>1998</v>
      </c>
      <c r="G101" s="22">
        <f>'[3]TONG HOP'!$F$1-F101</f>
        <v>20</v>
      </c>
      <c r="H101" s="22">
        <v>0</v>
      </c>
      <c r="I101" s="35" t="s">
        <v>4549</v>
      </c>
      <c r="J101" s="35" t="s">
        <v>4550</v>
      </c>
      <c r="K101" s="66">
        <v>19</v>
      </c>
      <c r="L101" s="66">
        <v>12</v>
      </c>
      <c r="M101" s="22">
        <v>2017</v>
      </c>
      <c r="N101" s="22" t="s">
        <v>70</v>
      </c>
      <c r="O101" s="22" t="s">
        <v>4551</v>
      </c>
      <c r="P101" s="22" t="s">
        <v>70</v>
      </c>
      <c r="Q101" s="22" t="s">
        <v>3398</v>
      </c>
      <c r="R101" s="22" t="s">
        <v>2978</v>
      </c>
      <c r="S101" s="22" t="s">
        <v>4182</v>
      </c>
      <c r="T101" s="22">
        <v>124</v>
      </c>
      <c r="U101" s="29">
        <v>43252</v>
      </c>
      <c r="V101" s="22">
        <v>30</v>
      </c>
      <c r="W101" s="22">
        <v>7</v>
      </c>
      <c r="X101" s="22">
        <v>2018</v>
      </c>
      <c r="Y101" s="22">
        <v>25</v>
      </c>
      <c r="Z101" s="22">
        <v>7</v>
      </c>
      <c r="AA101" s="22">
        <v>2018</v>
      </c>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c r="CH101" s="59"/>
      <c r="CI101" s="59"/>
      <c r="CJ101" s="59"/>
      <c r="CK101" s="59"/>
      <c r="CL101" s="59"/>
      <c r="CM101" s="59"/>
      <c r="CN101" s="59"/>
      <c r="CO101" s="59"/>
      <c r="CP101" s="59"/>
      <c r="CQ101" s="59"/>
      <c r="CR101" s="59"/>
      <c r="CS101" s="59"/>
      <c r="CT101" s="59"/>
      <c r="CU101" s="59"/>
      <c r="CV101" s="59"/>
      <c r="CW101" s="59"/>
      <c r="CX101" s="59"/>
      <c r="CY101" s="59"/>
      <c r="CZ101" s="59"/>
      <c r="DA101" s="59"/>
      <c r="DB101" s="59"/>
      <c r="DC101" s="59"/>
      <c r="DD101" s="59"/>
      <c r="DE101" s="59"/>
      <c r="DF101" s="59"/>
      <c r="DG101" s="59"/>
      <c r="DH101" s="59"/>
      <c r="DI101" s="59"/>
      <c r="DJ101" s="59"/>
      <c r="DK101" s="59"/>
      <c r="DL101" s="59"/>
      <c r="DM101" s="59"/>
      <c r="DN101" s="59"/>
      <c r="DO101" s="59"/>
      <c r="DP101" s="59"/>
      <c r="DQ101" s="59"/>
      <c r="DR101" s="59"/>
      <c r="DS101" s="59"/>
      <c r="DT101" s="59"/>
      <c r="DU101" s="59"/>
      <c r="DV101" s="59"/>
      <c r="DW101" s="59"/>
      <c r="DX101" s="59"/>
      <c r="DY101" s="59"/>
      <c r="DZ101" s="59"/>
      <c r="EA101" s="59"/>
      <c r="EB101" s="59"/>
      <c r="EC101" s="59"/>
      <c r="ED101" s="59"/>
      <c r="EE101" s="59"/>
      <c r="EF101" s="59"/>
      <c r="EG101" s="59"/>
      <c r="EH101" s="59"/>
      <c r="EI101" s="59"/>
      <c r="EJ101" s="59"/>
      <c r="EK101" s="59"/>
      <c r="EL101" s="59"/>
      <c r="EM101" s="59"/>
      <c r="EN101" s="59"/>
      <c r="EO101" s="59"/>
      <c r="EP101" s="59"/>
      <c r="EQ101" s="59"/>
      <c r="ER101" s="59"/>
      <c r="ES101" s="59"/>
      <c r="ET101" s="59"/>
      <c r="EU101" s="59"/>
      <c r="EV101" s="59"/>
      <c r="EW101" s="59"/>
      <c r="EX101" s="59"/>
      <c r="EY101" s="59"/>
      <c r="EZ101" s="59"/>
      <c r="FA101" s="59"/>
      <c r="FB101" s="59"/>
      <c r="FC101" s="59"/>
      <c r="FD101" s="59"/>
      <c r="FE101" s="59"/>
      <c r="FF101" s="59"/>
      <c r="FG101" s="59"/>
      <c r="FH101" s="59"/>
      <c r="FI101" s="59"/>
      <c r="FJ101" s="59"/>
      <c r="FK101" s="59"/>
      <c r="FL101" s="59"/>
      <c r="FM101" s="59"/>
      <c r="FN101" s="59"/>
      <c r="FO101" s="59"/>
      <c r="FP101" s="59"/>
      <c r="FQ101" s="59"/>
      <c r="FR101" s="59"/>
      <c r="FS101" s="59"/>
      <c r="FT101" s="59"/>
      <c r="FU101" s="59"/>
      <c r="FV101" s="59"/>
      <c r="FW101" s="59"/>
      <c r="FX101" s="59"/>
      <c r="FY101" s="59"/>
      <c r="FZ101" s="59"/>
      <c r="GA101" s="59"/>
      <c r="GB101" s="59"/>
      <c r="GC101" s="59"/>
      <c r="GD101" s="59"/>
      <c r="GE101" s="59"/>
      <c r="GF101" s="59"/>
      <c r="GG101" s="59"/>
      <c r="GH101" s="59"/>
      <c r="GI101" s="59"/>
    </row>
    <row r="102" spans="1:191" s="178" customFormat="1" ht="25.5">
      <c r="A102" s="16">
        <f t="shared" si="1"/>
        <v>101</v>
      </c>
      <c r="B102" s="16">
        <v>101</v>
      </c>
      <c r="C102" s="31" t="s">
        <v>4552</v>
      </c>
      <c r="D102" s="16">
        <v>11</v>
      </c>
      <c r="E102" s="16">
        <v>9</v>
      </c>
      <c r="F102" s="16">
        <v>1985</v>
      </c>
      <c r="G102" s="16">
        <f>'[1]DS NHAN SU'!$G$2-F102</f>
        <v>33</v>
      </c>
      <c r="H102" s="16">
        <v>1</v>
      </c>
      <c r="I102" s="32" t="s">
        <v>4553</v>
      </c>
      <c r="J102" s="16">
        <v>301186729</v>
      </c>
      <c r="K102" s="16">
        <v>3</v>
      </c>
      <c r="L102" s="16">
        <v>7</v>
      </c>
      <c r="M102" s="16">
        <v>2006</v>
      </c>
      <c r="N102" s="16" t="s">
        <v>247</v>
      </c>
      <c r="O102" s="16" t="s">
        <v>4554</v>
      </c>
      <c r="P102" s="16" t="s">
        <v>247</v>
      </c>
      <c r="Q102" s="22" t="s">
        <v>3398</v>
      </c>
      <c r="R102" s="22" t="s">
        <v>2978</v>
      </c>
      <c r="S102" s="16" t="s">
        <v>4182</v>
      </c>
      <c r="T102" s="32">
        <v>294</v>
      </c>
      <c r="U102" s="29">
        <v>43102</v>
      </c>
      <c r="V102" s="22">
        <v>20</v>
      </c>
      <c r="W102" s="22">
        <v>7</v>
      </c>
      <c r="X102" s="22">
        <v>2018</v>
      </c>
      <c r="Y102" s="22">
        <v>25</v>
      </c>
      <c r="Z102" s="22">
        <v>7</v>
      </c>
      <c r="AA102" s="22">
        <v>2018</v>
      </c>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c r="DQ102" s="38"/>
      <c r="DR102" s="38"/>
      <c r="DS102" s="38"/>
      <c r="DT102" s="38"/>
      <c r="DU102" s="38"/>
      <c r="DV102" s="38"/>
      <c r="DW102" s="38"/>
      <c r="DX102" s="38"/>
      <c r="DY102" s="38"/>
      <c r="DZ102" s="38"/>
      <c r="EA102" s="38"/>
      <c r="EB102" s="38"/>
      <c r="EC102" s="38"/>
      <c r="ED102" s="38"/>
      <c r="EE102" s="38"/>
      <c r="EF102" s="38"/>
      <c r="EG102" s="38"/>
      <c r="EH102" s="38"/>
      <c r="EI102" s="38"/>
      <c r="EJ102" s="38"/>
      <c r="EK102" s="38"/>
      <c r="EL102" s="38"/>
      <c r="EM102" s="38"/>
      <c r="EN102" s="38"/>
      <c r="EO102" s="38"/>
      <c r="EP102" s="38"/>
      <c r="EQ102" s="38"/>
      <c r="ER102" s="38"/>
      <c r="ES102" s="38"/>
      <c r="ET102" s="38"/>
      <c r="EU102" s="38"/>
      <c r="EV102" s="38"/>
      <c r="EW102" s="38"/>
      <c r="EX102" s="38"/>
      <c r="EY102" s="38"/>
      <c r="EZ102" s="38"/>
      <c r="FA102" s="38"/>
      <c r="FB102" s="38"/>
      <c r="FC102" s="38"/>
      <c r="FD102" s="38"/>
      <c r="FE102" s="38"/>
      <c r="FF102" s="38"/>
      <c r="FG102" s="38"/>
      <c r="FH102" s="38"/>
      <c r="FI102" s="38"/>
      <c r="FJ102" s="38"/>
      <c r="FK102" s="38"/>
      <c r="FL102" s="38"/>
      <c r="FM102" s="38"/>
      <c r="FN102" s="38"/>
      <c r="FO102" s="38"/>
      <c r="FP102" s="38"/>
      <c r="FQ102" s="38"/>
      <c r="FR102" s="38"/>
      <c r="FS102" s="38"/>
      <c r="FT102" s="38"/>
      <c r="FU102" s="38"/>
      <c r="FV102" s="38"/>
      <c r="FW102" s="38"/>
      <c r="FX102" s="38"/>
      <c r="FY102" s="38"/>
      <c r="FZ102" s="38"/>
      <c r="GA102" s="38"/>
      <c r="GB102" s="38"/>
      <c r="GC102" s="38"/>
      <c r="GD102" s="38"/>
      <c r="GE102" s="38"/>
      <c r="GF102" s="38"/>
      <c r="GG102" s="38"/>
      <c r="GH102" s="38"/>
      <c r="GI102" s="38"/>
    </row>
    <row r="103" spans="1:191" ht="20.25" customHeight="1">
      <c r="A103" s="16">
        <f t="shared" si="1"/>
        <v>102</v>
      </c>
      <c r="B103" s="16">
        <v>102</v>
      </c>
      <c r="C103" s="31" t="s">
        <v>4555</v>
      </c>
      <c r="D103" s="16">
        <v>1</v>
      </c>
      <c r="E103" s="16">
        <v>8</v>
      </c>
      <c r="F103" s="16">
        <v>1976</v>
      </c>
      <c r="G103" s="16">
        <f>'[1]DS NHAN SU'!$G$2-F103</f>
        <v>42</v>
      </c>
      <c r="H103" s="16">
        <v>0</v>
      </c>
      <c r="I103" s="32" t="s">
        <v>4556</v>
      </c>
      <c r="J103" s="32" t="s">
        <v>4557</v>
      </c>
      <c r="K103" s="16">
        <v>31</v>
      </c>
      <c r="L103" s="16">
        <v>7</v>
      </c>
      <c r="M103" s="16">
        <v>2009</v>
      </c>
      <c r="N103" s="16" t="s">
        <v>320</v>
      </c>
      <c r="O103" s="16" t="s">
        <v>4558</v>
      </c>
      <c r="P103" s="16" t="s">
        <v>70</v>
      </c>
      <c r="Q103" s="16" t="s">
        <v>3055</v>
      </c>
      <c r="R103" s="33" t="s">
        <v>2800</v>
      </c>
      <c r="S103" s="16" t="s">
        <v>151</v>
      </c>
      <c r="T103" s="22">
        <v>942</v>
      </c>
      <c r="U103" s="29">
        <v>43084</v>
      </c>
      <c r="V103" s="22">
        <v>1</v>
      </c>
      <c r="W103" s="22">
        <v>8</v>
      </c>
      <c r="X103" s="22">
        <v>2018</v>
      </c>
      <c r="Y103" s="22">
        <v>28</v>
      </c>
      <c r="Z103" s="22">
        <v>7</v>
      </c>
      <c r="AA103" s="22">
        <v>2018</v>
      </c>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c r="CY103" s="38"/>
      <c r="CZ103" s="38"/>
      <c r="DA103" s="38"/>
      <c r="DB103" s="38"/>
      <c r="DC103" s="38"/>
      <c r="DD103" s="38"/>
      <c r="DE103" s="38"/>
      <c r="DF103" s="38"/>
      <c r="DG103" s="38"/>
      <c r="DH103" s="38"/>
      <c r="DI103" s="38"/>
      <c r="DJ103" s="38"/>
      <c r="DK103" s="38"/>
      <c r="DL103" s="38"/>
      <c r="DM103" s="38"/>
      <c r="DN103" s="38"/>
      <c r="DO103" s="38"/>
      <c r="DP103" s="38"/>
      <c r="DQ103" s="38"/>
      <c r="DR103" s="38"/>
      <c r="DS103" s="38"/>
      <c r="DT103" s="38"/>
      <c r="DU103" s="38"/>
      <c r="DV103" s="38"/>
      <c r="DW103" s="38"/>
      <c r="DX103" s="38"/>
      <c r="DY103" s="38"/>
      <c r="DZ103" s="38"/>
      <c r="EA103" s="38"/>
      <c r="EB103" s="38"/>
      <c r="EC103" s="38"/>
      <c r="ED103" s="38"/>
      <c r="EE103" s="38"/>
      <c r="EF103" s="38"/>
      <c r="EG103" s="38"/>
      <c r="EH103" s="38"/>
      <c r="EI103" s="38"/>
      <c r="EJ103" s="38"/>
      <c r="EK103" s="38"/>
      <c r="EL103" s="38"/>
      <c r="EM103" s="38"/>
      <c r="EN103" s="38"/>
      <c r="EO103" s="38"/>
      <c r="EP103" s="38"/>
      <c r="EQ103" s="38"/>
      <c r="ER103" s="38"/>
      <c r="ES103" s="38"/>
      <c r="ET103" s="38"/>
      <c r="EU103" s="38"/>
      <c r="EV103" s="38"/>
      <c r="EW103" s="38"/>
      <c r="EX103" s="38"/>
      <c r="EY103" s="38"/>
      <c r="EZ103" s="38"/>
      <c r="FA103" s="38"/>
      <c r="FB103" s="38"/>
      <c r="FC103" s="38"/>
      <c r="FD103" s="38"/>
      <c r="FE103" s="38"/>
      <c r="FF103" s="38"/>
      <c r="FG103" s="38"/>
      <c r="FH103" s="38"/>
      <c r="FI103" s="38"/>
      <c r="FJ103" s="38"/>
      <c r="FK103" s="38"/>
      <c r="FL103" s="38"/>
      <c r="FM103" s="38"/>
      <c r="FN103" s="38"/>
      <c r="FO103" s="38"/>
      <c r="FP103" s="38"/>
      <c r="FQ103" s="38"/>
      <c r="FR103" s="38"/>
      <c r="FS103" s="38"/>
      <c r="FT103" s="38"/>
      <c r="FU103" s="38"/>
      <c r="FV103" s="38"/>
      <c r="FW103" s="38"/>
      <c r="FX103" s="38"/>
      <c r="FY103" s="38"/>
      <c r="FZ103" s="38"/>
      <c r="GA103" s="38"/>
      <c r="GB103" s="38"/>
      <c r="GC103" s="38"/>
      <c r="GD103" s="38"/>
      <c r="GE103" s="38"/>
      <c r="GF103" s="38"/>
      <c r="GG103" s="38"/>
      <c r="GH103" s="38"/>
      <c r="GI103" s="38"/>
    </row>
    <row r="104" spans="1:191" ht="20.25" customHeight="1">
      <c r="A104" s="16">
        <f t="shared" si="1"/>
        <v>103</v>
      </c>
      <c r="B104" s="16">
        <v>103</v>
      </c>
      <c r="C104" s="39" t="s">
        <v>4559</v>
      </c>
      <c r="D104" s="16">
        <v>28</v>
      </c>
      <c r="E104" s="16">
        <v>7</v>
      </c>
      <c r="F104" s="16">
        <v>1986</v>
      </c>
      <c r="G104" s="16">
        <f>'[1]DS NHAN SU'!$G$2-F104</f>
        <v>32</v>
      </c>
      <c r="H104" s="16">
        <v>1</v>
      </c>
      <c r="I104" s="40" t="s">
        <v>4560</v>
      </c>
      <c r="J104" s="40" t="s">
        <v>4561</v>
      </c>
      <c r="K104" s="16">
        <v>7</v>
      </c>
      <c r="L104" s="16">
        <v>1</v>
      </c>
      <c r="M104" s="16">
        <v>2010</v>
      </c>
      <c r="N104" s="22" t="s">
        <v>70</v>
      </c>
      <c r="O104" s="22" t="s">
        <v>2958</v>
      </c>
      <c r="P104" s="22" t="s">
        <v>70</v>
      </c>
      <c r="Q104" s="22" t="s">
        <v>2859</v>
      </c>
      <c r="R104" s="33" t="s">
        <v>2978</v>
      </c>
      <c r="S104" s="16" t="s">
        <v>1214</v>
      </c>
      <c r="T104" s="32">
        <v>242</v>
      </c>
      <c r="U104" s="34">
        <v>42979</v>
      </c>
      <c r="V104" s="22">
        <v>30</v>
      </c>
      <c r="W104" s="22">
        <v>7</v>
      </c>
      <c r="X104" s="22">
        <v>2018</v>
      </c>
      <c r="Y104" s="22">
        <v>30</v>
      </c>
      <c r="Z104" s="22">
        <v>7</v>
      </c>
      <c r="AA104" s="22">
        <v>2018</v>
      </c>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c r="DF104" s="38"/>
      <c r="DG104" s="38"/>
      <c r="DH104" s="38"/>
      <c r="DI104" s="38"/>
      <c r="DJ104" s="38"/>
      <c r="DK104" s="38"/>
      <c r="DL104" s="38"/>
      <c r="DM104" s="38"/>
      <c r="DN104" s="38"/>
      <c r="DO104" s="38"/>
      <c r="DP104" s="38"/>
      <c r="DQ104" s="38"/>
      <c r="DR104" s="38"/>
      <c r="DS104" s="38"/>
      <c r="DT104" s="38"/>
      <c r="DU104" s="38"/>
      <c r="DV104" s="38"/>
      <c r="DW104" s="38"/>
      <c r="DX104" s="38"/>
      <c r="DY104" s="38"/>
      <c r="DZ104" s="38"/>
      <c r="EA104" s="38"/>
      <c r="EB104" s="38"/>
      <c r="EC104" s="38"/>
      <c r="ED104" s="38"/>
      <c r="EE104" s="38"/>
      <c r="EF104" s="38"/>
      <c r="EG104" s="38"/>
      <c r="EH104" s="38"/>
      <c r="EI104" s="38"/>
      <c r="EJ104" s="38"/>
      <c r="EK104" s="38"/>
      <c r="EL104" s="38"/>
      <c r="EM104" s="38"/>
      <c r="EN104" s="38"/>
      <c r="EO104" s="38"/>
      <c r="EP104" s="38"/>
      <c r="EQ104" s="38"/>
      <c r="ER104" s="38"/>
      <c r="ES104" s="38"/>
      <c r="ET104" s="38"/>
      <c r="EU104" s="38"/>
      <c r="EV104" s="38"/>
      <c r="EW104" s="38"/>
      <c r="EX104" s="38"/>
      <c r="EY104" s="38"/>
      <c r="EZ104" s="38"/>
      <c r="FA104" s="38"/>
      <c r="FB104" s="38"/>
      <c r="FC104" s="38"/>
      <c r="FD104" s="38"/>
      <c r="FE104" s="38"/>
      <c r="FF104" s="38"/>
      <c r="FG104" s="38"/>
      <c r="FH104" s="38"/>
      <c r="FI104" s="38"/>
      <c r="FJ104" s="38"/>
      <c r="FK104" s="38"/>
      <c r="FL104" s="38"/>
      <c r="FM104" s="38"/>
      <c r="FN104" s="38"/>
      <c r="FO104" s="38"/>
      <c r="FP104" s="38"/>
      <c r="FQ104" s="38"/>
      <c r="FR104" s="38"/>
      <c r="FS104" s="38"/>
      <c r="FT104" s="38"/>
      <c r="FU104" s="38"/>
      <c r="FV104" s="38"/>
      <c r="FW104" s="38"/>
      <c r="FX104" s="38"/>
      <c r="FY104" s="38"/>
      <c r="FZ104" s="38"/>
      <c r="GA104" s="38"/>
      <c r="GB104" s="38"/>
      <c r="GC104" s="38"/>
      <c r="GD104" s="38"/>
      <c r="GE104" s="38"/>
      <c r="GF104" s="38"/>
      <c r="GG104" s="38"/>
      <c r="GH104" s="38"/>
      <c r="GI104" s="38"/>
    </row>
    <row r="105" spans="1:191" ht="25.5" customHeight="1">
      <c r="A105" s="16">
        <f t="shared" si="1"/>
        <v>104</v>
      </c>
      <c r="B105" s="16">
        <v>104</v>
      </c>
      <c r="C105" s="31" t="s">
        <v>4562</v>
      </c>
      <c r="D105" s="16">
        <v>16</v>
      </c>
      <c r="E105" s="16">
        <v>9</v>
      </c>
      <c r="F105" s="16">
        <v>1991</v>
      </c>
      <c r="G105" s="16">
        <f>'[1]DS NHAN SU'!$G$2-F105</f>
        <v>27</v>
      </c>
      <c r="H105" s="16">
        <v>0</v>
      </c>
      <c r="I105" s="32" t="s">
        <v>4563</v>
      </c>
      <c r="J105" s="32" t="s">
        <v>4564</v>
      </c>
      <c r="K105" s="16">
        <v>6</v>
      </c>
      <c r="L105" s="16">
        <v>8</v>
      </c>
      <c r="M105" s="16">
        <v>2012</v>
      </c>
      <c r="N105" s="16" t="s">
        <v>1001</v>
      </c>
      <c r="O105" s="16" t="s">
        <v>4565</v>
      </c>
      <c r="P105" s="16" t="s">
        <v>1001</v>
      </c>
      <c r="Q105" s="16" t="s">
        <v>779</v>
      </c>
      <c r="R105" s="16" t="s">
        <v>303</v>
      </c>
      <c r="S105" s="16" t="s">
        <v>292</v>
      </c>
      <c r="T105" s="16">
        <v>448</v>
      </c>
      <c r="U105" s="29">
        <v>43297</v>
      </c>
      <c r="V105" s="22">
        <v>7</v>
      </c>
      <c r="W105" s="22">
        <v>8</v>
      </c>
      <c r="X105" s="22">
        <v>2018</v>
      </c>
      <c r="Y105" s="22">
        <v>9</v>
      </c>
      <c r="Z105" s="22">
        <v>8</v>
      </c>
      <c r="AA105" s="22">
        <v>2018</v>
      </c>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c r="BP105" s="211"/>
      <c r="BQ105" s="211"/>
      <c r="BR105" s="211"/>
      <c r="BS105" s="211"/>
      <c r="BT105" s="211"/>
      <c r="BU105" s="211"/>
      <c r="BV105" s="211"/>
      <c r="BW105" s="211"/>
      <c r="BX105" s="211"/>
      <c r="BY105" s="211"/>
      <c r="BZ105" s="211"/>
      <c r="CA105" s="211"/>
      <c r="CB105" s="211"/>
      <c r="CC105" s="211"/>
      <c r="CD105" s="211"/>
      <c r="CE105" s="211"/>
      <c r="CF105" s="211"/>
      <c r="CG105" s="211"/>
      <c r="CH105" s="211"/>
      <c r="CI105" s="211"/>
      <c r="CJ105" s="211"/>
      <c r="CK105" s="211"/>
      <c r="CL105" s="211"/>
      <c r="CM105" s="211"/>
      <c r="CN105" s="211"/>
      <c r="CO105" s="211"/>
      <c r="CP105" s="211"/>
      <c r="CQ105" s="211"/>
      <c r="CR105" s="211"/>
      <c r="CS105" s="211"/>
      <c r="CT105" s="211"/>
      <c r="CU105" s="211"/>
      <c r="CV105" s="211"/>
      <c r="CW105" s="211"/>
      <c r="CX105" s="211"/>
      <c r="CY105" s="211"/>
      <c r="CZ105" s="211"/>
      <c r="DA105" s="211"/>
      <c r="DB105" s="211"/>
      <c r="DC105" s="211"/>
      <c r="DD105" s="211"/>
      <c r="DE105" s="211"/>
      <c r="DF105" s="211"/>
      <c r="DG105" s="211"/>
      <c r="DH105" s="211"/>
      <c r="DI105" s="211"/>
      <c r="DJ105" s="211"/>
      <c r="DK105" s="211"/>
      <c r="DL105" s="211"/>
      <c r="DM105" s="211"/>
      <c r="DN105" s="211"/>
      <c r="DO105" s="211"/>
      <c r="DP105" s="211"/>
      <c r="DQ105" s="211"/>
      <c r="DR105" s="211"/>
      <c r="DS105" s="211"/>
      <c r="DT105" s="211"/>
      <c r="DU105" s="211"/>
      <c r="DV105" s="211"/>
      <c r="DW105" s="211"/>
      <c r="DX105" s="211"/>
      <c r="DY105" s="211"/>
      <c r="DZ105" s="211"/>
      <c r="EA105" s="211"/>
      <c r="EB105" s="211"/>
      <c r="EC105" s="211"/>
      <c r="ED105" s="211"/>
      <c r="EE105" s="211"/>
      <c r="EF105" s="211"/>
      <c r="EG105" s="211"/>
      <c r="EH105" s="211"/>
      <c r="EI105" s="211"/>
      <c r="EJ105" s="211"/>
      <c r="EK105" s="211"/>
      <c r="EL105" s="211"/>
      <c r="EM105" s="211"/>
      <c r="EN105" s="211"/>
      <c r="EO105" s="211"/>
      <c r="EP105" s="211"/>
      <c r="EQ105" s="211"/>
      <c r="ER105" s="211"/>
      <c r="ES105" s="211"/>
      <c r="ET105" s="211"/>
      <c r="EU105" s="211"/>
      <c r="EV105" s="211"/>
      <c r="EW105" s="211"/>
      <c r="EX105" s="211"/>
      <c r="EY105" s="211"/>
      <c r="EZ105" s="211"/>
      <c r="FA105" s="211"/>
      <c r="FB105" s="211"/>
      <c r="FC105" s="211"/>
      <c r="FD105" s="211"/>
      <c r="FE105" s="211"/>
      <c r="FF105" s="211"/>
      <c r="FG105" s="211"/>
      <c r="FH105" s="211"/>
      <c r="FI105" s="211"/>
      <c r="FJ105" s="211"/>
      <c r="FK105" s="211"/>
      <c r="FL105" s="211"/>
      <c r="FM105" s="211"/>
      <c r="FN105" s="211"/>
      <c r="FO105" s="211"/>
      <c r="FP105" s="211"/>
      <c r="FQ105" s="211"/>
      <c r="FR105" s="211"/>
      <c r="FS105" s="211"/>
      <c r="FT105" s="211"/>
      <c r="FU105" s="211"/>
      <c r="FV105" s="211"/>
      <c r="FW105" s="211"/>
      <c r="FX105" s="211"/>
      <c r="FY105" s="211"/>
      <c r="FZ105" s="211"/>
      <c r="GA105" s="211"/>
      <c r="GB105" s="211"/>
      <c r="GC105" s="211"/>
      <c r="GD105" s="211"/>
      <c r="GE105" s="211"/>
      <c r="GF105" s="211"/>
      <c r="GG105" s="211"/>
      <c r="GH105" s="211"/>
      <c r="GI105" s="211"/>
    </row>
    <row r="106" spans="1:191" ht="29.25" customHeight="1">
      <c r="A106" s="16">
        <f t="shared" si="1"/>
        <v>105</v>
      </c>
      <c r="B106" s="16">
        <v>105</v>
      </c>
      <c r="C106" s="39" t="s">
        <v>4566</v>
      </c>
      <c r="D106" s="16">
        <v>6</v>
      </c>
      <c r="E106" s="16">
        <v>8</v>
      </c>
      <c r="F106" s="16">
        <v>1993</v>
      </c>
      <c r="G106" s="16">
        <f>'[1]DS NHAN SU'!$G$2-F106</f>
        <v>25</v>
      </c>
      <c r="H106" s="16">
        <v>0</v>
      </c>
      <c r="I106" s="40" t="s">
        <v>4567</v>
      </c>
      <c r="J106" s="40" t="s">
        <v>4568</v>
      </c>
      <c r="K106" s="16">
        <v>25</v>
      </c>
      <c r="L106" s="16">
        <v>3</v>
      </c>
      <c r="M106" s="16">
        <v>2015</v>
      </c>
      <c r="N106" s="22" t="s">
        <v>327</v>
      </c>
      <c r="O106" s="22" t="s">
        <v>4569</v>
      </c>
      <c r="P106" s="22" t="s">
        <v>327</v>
      </c>
      <c r="Q106" s="22" t="s">
        <v>2030</v>
      </c>
      <c r="R106" s="22" t="s">
        <v>291</v>
      </c>
      <c r="S106" s="16" t="s">
        <v>292</v>
      </c>
      <c r="T106" s="16">
        <v>427</v>
      </c>
      <c r="U106" s="29">
        <v>43252</v>
      </c>
      <c r="V106" s="22">
        <v>13</v>
      </c>
      <c r="W106" s="22">
        <v>8</v>
      </c>
      <c r="X106" s="22">
        <v>2018</v>
      </c>
      <c r="Y106" s="22">
        <v>9</v>
      </c>
      <c r="Z106" s="22">
        <v>8</v>
      </c>
      <c r="AA106" s="22">
        <v>2018</v>
      </c>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1"/>
      <c r="BT106" s="211"/>
      <c r="BU106" s="211"/>
      <c r="BV106" s="211"/>
      <c r="BW106" s="211"/>
      <c r="BX106" s="211"/>
      <c r="BY106" s="211"/>
      <c r="BZ106" s="211"/>
      <c r="CA106" s="211"/>
      <c r="CB106" s="211"/>
      <c r="CC106" s="211"/>
      <c r="CD106" s="211"/>
      <c r="CE106" s="211"/>
      <c r="CF106" s="211"/>
      <c r="CG106" s="211"/>
      <c r="CH106" s="211"/>
      <c r="CI106" s="211"/>
      <c r="CJ106" s="211"/>
      <c r="CK106" s="211"/>
      <c r="CL106" s="211"/>
      <c r="CM106" s="211"/>
      <c r="CN106" s="211"/>
      <c r="CO106" s="211"/>
      <c r="CP106" s="211"/>
      <c r="CQ106" s="211"/>
      <c r="CR106" s="211"/>
      <c r="CS106" s="211"/>
      <c r="CT106" s="211"/>
      <c r="CU106" s="211"/>
      <c r="CV106" s="211"/>
      <c r="CW106" s="211"/>
      <c r="CX106" s="211"/>
      <c r="CY106" s="211"/>
      <c r="CZ106" s="211"/>
      <c r="DA106" s="211"/>
      <c r="DB106" s="211"/>
      <c r="DC106" s="211"/>
      <c r="DD106" s="211"/>
      <c r="DE106" s="211"/>
      <c r="DF106" s="211"/>
      <c r="DG106" s="211"/>
      <c r="DH106" s="211"/>
      <c r="DI106" s="211"/>
      <c r="DJ106" s="211"/>
      <c r="DK106" s="211"/>
      <c r="DL106" s="211"/>
      <c r="DM106" s="211"/>
      <c r="DN106" s="211"/>
      <c r="DO106" s="211"/>
      <c r="DP106" s="211"/>
      <c r="DQ106" s="211"/>
      <c r="DR106" s="211"/>
      <c r="DS106" s="211"/>
      <c r="DT106" s="211"/>
      <c r="DU106" s="211"/>
      <c r="DV106" s="211"/>
      <c r="DW106" s="211"/>
      <c r="DX106" s="211"/>
      <c r="DY106" s="211"/>
      <c r="DZ106" s="211"/>
      <c r="EA106" s="211"/>
      <c r="EB106" s="211"/>
      <c r="EC106" s="211"/>
      <c r="ED106" s="211"/>
      <c r="EE106" s="211"/>
      <c r="EF106" s="211"/>
      <c r="EG106" s="211"/>
      <c r="EH106" s="211"/>
      <c r="EI106" s="211"/>
      <c r="EJ106" s="211"/>
      <c r="EK106" s="211"/>
      <c r="EL106" s="211"/>
      <c r="EM106" s="211"/>
      <c r="EN106" s="211"/>
      <c r="EO106" s="211"/>
      <c r="EP106" s="211"/>
      <c r="EQ106" s="211"/>
      <c r="ER106" s="211"/>
      <c r="ES106" s="211"/>
      <c r="ET106" s="211"/>
      <c r="EU106" s="211"/>
      <c r="EV106" s="211"/>
      <c r="EW106" s="211"/>
      <c r="EX106" s="211"/>
      <c r="EY106" s="211"/>
      <c r="EZ106" s="211"/>
      <c r="FA106" s="211"/>
      <c r="FB106" s="211"/>
      <c r="FC106" s="211"/>
      <c r="FD106" s="211"/>
      <c r="FE106" s="211"/>
      <c r="FF106" s="211"/>
      <c r="FG106" s="211"/>
      <c r="FH106" s="211"/>
      <c r="FI106" s="211"/>
      <c r="FJ106" s="211"/>
      <c r="FK106" s="211"/>
      <c r="FL106" s="211"/>
      <c r="FM106" s="211"/>
      <c r="FN106" s="211"/>
      <c r="FO106" s="211"/>
      <c r="FP106" s="211"/>
      <c r="FQ106" s="211"/>
      <c r="FR106" s="211"/>
      <c r="FS106" s="211"/>
      <c r="FT106" s="211"/>
      <c r="FU106" s="211"/>
      <c r="FV106" s="211"/>
      <c r="FW106" s="211"/>
      <c r="FX106" s="211"/>
      <c r="FY106" s="211"/>
      <c r="FZ106" s="211"/>
      <c r="GA106" s="211"/>
      <c r="GB106" s="211"/>
      <c r="GC106" s="211"/>
      <c r="GD106" s="211"/>
      <c r="GE106" s="211"/>
      <c r="GF106" s="211"/>
      <c r="GG106" s="211"/>
      <c r="GH106" s="211"/>
      <c r="GI106" s="211"/>
    </row>
    <row r="107" spans="1:191" ht="20.25" customHeight="1">
      <c r="A107" s="16">
        <f t="shared" si="1"/>
        <v>106</v>
      </c>
      <c r="B107" s="16">
        <v>106</v>
      </c>
      <c r="C107" s="31" t="s">
        <v>4570</v>
      </c>
      <c r="D107" s="16">
        <v>1</v>
      </c>
      <c r="E107" s="16">
        <v>1</v>
      </c>
      <c r="F107" s="16">
        <v>1991</v>
      </c>
      <c r="G107" s="16">
        <f>'[1]DS NHAN SU'!$G$2-F107</f>
        <v>27</v>
      </c>
      <c r="H107" s="16">
        <v>0</v>
      </c>
      <c r="I107" s="32" t="s">
        <v>4571</v>
      </c>
      <c r="J107" s="16">
        <v>215096395</v>
      </c>
      <c r="K107" s="16">
        <v>3</v>
      </c>
      <c r="L107" s="16">
        <v>11</v>
      </c>
      <c r="M107" s="16">
        <v>2005</v>
      </c>
      <c r="N107" s="16" t="s">
        <v>336</v>
      </c>
      <c r="O107" s="16" t="s">
        <v>4572</v>
      </c>
      <c r="P107" s="16" t="s">
        <v>336</v>
      </c>
      <c r="Q107" s="22" t="s">
        <v>3398</v>
      </c>
      <c r="R107" s="62" t="s">
        <v>4573</v>
      </c>
      <c r="S107" s="16" t="s">
        <v>4207</v>
      </c>
      <c r="T107" s="32">
        <v>334</v>
      </c>
      <c r="U107" s="34">
        <v>43102</v>
      </c>
      <c r="V107" s="22">
        <v>17</v>
      </c>
      <c r="W107" s="22">
        <v>8</v>
      </c>
      <c r="X107" s="22">
        <v>2018</v>
      </c>
      <c r="Y107" s="22">
        <v>10</v>
      </c>
      <c r="Z107" s="22">
        <v>8</v>
      </c>
      <c r="AA107" s="22">
        <v>2018</v>
      </c>
      <c r="AB107" s="106"/>
      <c r="AC107" s="106"/>
      <c r="AD107" s="106"/>
      <c r="AE107" s="106"/>
      <c r="AF107" s="106"/>
      <c r="AG107" s="106"/>
      <c r="AH107" s="106"/>
      <c r="AI107" s="106"/>
      <c r="AJ107" s="106"/>
      <c r="AK107" s="106"/>
      <c r="AL107" s="106"/>
      <c r="AM107" s="106"/>
      <c r="AN107" s="106"/>
      <c r="AO107" s="106"/>
      <c r="AP107" s="106"/>
      <c r="AQ107" s="106"/>
      <c r="AR107" s="106"/>
      <c r="AS107" s="106"/>
      <c r="AT107" s="106"/>
      <c r="AU107" s="106"/>
      <c r="AV107" s="106"/>
      <c r="AW107" s="106"/>
      <c r="AX107" s="106"/>
      <c r="AY107" s="106"/>
      <c r="AZ107" s="106"/>
      <c r="BA107" s="106"/>
      <c r="BB107" s="106"/>
      <c r="BC107" s="106"/>
      <c r="BD107" s="106"/>
      <c r="BE107" s="106"/>
      <c r="BF107" s="106"/>
      <c r="BG107" s="106"/>
      <c r="BH107" s="106"/>
      <c r="BI107" s="106"/>
      <c r="BJ107" s="106"/>
      <c r="BK107" s="106"/>
      <c r="BL107" s="106"/>
      <c r="BM107" s="106"/>
      <c r="BN107" s="106"/>
      <c r="BO107" s="106"/>
      <c r="BP107" s="106"/>
      <c r="BQ107" s="106"/>
      <c r="BR107" s="106"/>
      <c r="BS107" s="106"/>
      <c r="BT107" s="106"/>
      <c r="BU107" s="106"/>
      <c r="BV107" s="106"/>
      <c r="BW107" s="106"/>
      <c r="BX107" s="106"/>
      <c r="BY107" s="106"/>
      <c r="BZ107" s="106"/>
      <c r="CA107" s="106"/>
      <c r="CB107" s="106"/>
      <c r="CC107" s="106"/>
      <c r="CD107" s="106"/>
      <c r="CE107" s="106"/>
      <c r="CF107" s="106"/>
      <c r="CG107" s="106"/>
      <c r="CH107" s="106"/>
      <c r="CI107" s="106"/>
      <c r="CJ107" s="106"/>
      <c r="CK107" s="106"/>
      <c r="CL107" s="106"/>
      <c r="CM107" s="106"/>
      <c r="CN107" s="106"/>
      <c r="CO107" s="106"/>
      <c r="CP107" s="106"/>
      <c r="CQ107" s="106"/>
      <c r="CR107" s="106"/>
      <c r="CS107" s="106"/>
      <c r="CT107" s="106"/>
      <c r="CU107" s="106"/>
      <c r="CV107" s="106"/>
      <c r="CW107" s="106"/>
      <c r="CX107" s="106"/>
      <c r="CY107" s="106"/>
      <c r="CZ107" s="106"/>
      <c r="DA107" s="106"/>
      <c r="DB107" s="106"/>
      <c r="DC107" s="106"/>
      <c r="DD107" s="106"/>
      <c r="DE107" s="106"/>
      <c r="DF107" s="106"/>
      <c r="DG107" s="106"/>
      <c r="DH107" s="106"/>
      <c r="DI107" s="106"/>
      <c r="DJ107" s="106"/>
      <c r="DK107" s="106"/>
      <c r="DL107" s="106"/>
      <c r="DM107" s="106"/>
      <c r="DN107" s="106"/>
      <c r="DO107" s="106"/>
      <c r="DP107" s="106"/>
      <c r="DQ107" s="106"/>
      <c r="DR107" s="106"/>
      <c r="DS107" s="106"/>
      <c r="DT107" s="106"/>
      <c r="DU107" s="106"/>
      <c r="DV107" s="106"/>
      <c r="DW107" s="106"/>
      <c r="DX107" s="106"/>
      <c r="DY107" s="106"/>
      <c r="DZ107" s="106"/>
      <c r="EA107" s="106"/>
      <c r="EB107" s="106"/>
      <c r="EC107" s="106"/>
      <c r="ED107" s="106"/>
      <c r="EE107" s="106"/>
      <c r="EF107" s="106"/>
      <c r="EG107" s="106"/>
      <c r="EH107" s="106"/>
      <c r="EI107" s="106"/>
      <c r="EJ107" s="106"/>
      <c r="EK107" s="106"/>
      <c r="EL107" s="106"/>
      <c r="EM107" s="106"/>
      <c r="EN107" s="106"/>
      <c r="EO107" s="106"/>
      <c r="EP107" s="106"/>
      <c r="EQ107" s="106"/>
      <c r="ER107" s="106"/>
      <c r="ES107" s="106"/>
      <c r="ET107" s="106"/>
      <c r="EU107" s="106"/>
      <c r="EV107" s="106"/>
      <c r="EW107" s="106"/>
      <c r="EX107" s="106"/>
      <c r="EY107" s="106"/>
      <c r="EZ107" s="106"/>
      <c r="FA107" s="106"/>
      <c r="FB107" s="106"/>
      <c r="FC107" s="106"/>
      <c r="FD107" s="106"/>
      <c r="FE107" s="106"/>
      <c r="FF107" s="106"/>
      <c r="FG107" s="106"/>
      <c r="FH107" s="106"/>
      <c r="FI107" s="106"/>
      <c r="FJ107" s="106"/>
      <c r="FK107" s="106"/>
      <c r="FL107" s="106"/>
      <c r="FM107" s="106"/>
      <c r="FN107" s="106"/>
      <c r="FO107" s="106"/>
      <c r="FP107" s="106"/>
      <c r="FQ107" s="106"/>
      <c r="FR107" s="106"/>
      <c r="FS107" s="106"/>
      <c r="FT107" s="106"/>
      <c r="FU107" s="106"/>
      <c r="FV107" s="106"/>
      <c r="FW107" s="106"/>
      <c r="FX107" s="106"/>
      <c r="FY107" s="106"/>
      <c r="FZ107" s="106"/>
      <c r="GA107" s="106"/>
      <c r="GB107" s="106"/>
      <c r="GC107" s="106"/>
      <c r="GD107" s="106"/>
      <c r="GE107" s="106"/>
      <c r="GF107" s="106"/>
      <c r="GG107" s="106"/>
      <c r="GH107" s="106"/>
      <c r="GI107" s="106"/>
    </row>
    <row r="108" spans="1:191" ht="20.25" customHeight="1">
      <c r="A108" s="16">
        <f t="shared" si="1"/>
        <v>107</v>
      </c>
      <c r="B108" s="16">
        <v>107</v>
      </c>
      <c r="C108" s="39" t="s">
        <v>4161</v>
      </c>
      <c r="D108" s="16">
        <v>27</v>
      </c>
      <c r="E108" s="16">
        <v>7</v>
      </c>
      <c r="F108" s="16">
        <v>1997</v>
      </c>
      <c r="G108" s="16"/>
      <c r="H108" s="16">
        <v>1</v>
      </c>
      <c r="I108" s="40" t="s">
        <v>4162</v>
      </c>
      <c r="J108" s="40" t="s">
        <v>4163</v>
      </c>
      <c r="K108" s="16">
        <v>4</v>
      </c>
      <c r="L108" s="16">
        <v>8</v>
      </c>
      <c r="M108" s="16">
        <v>2014</v>
      </c>
      <c r="N108" s="22" t="s">
        <v>337</v>
      </c>
      <c r="O108" s="22" t="s">
        <v>4164</v>
      </c>
      <c r="P108" s="22" t="s">
        <v>337</v>
      </c>
      <c r="Q108" s="22" t="s">
        <v>3385</v>
      </c>
      <c r="R108" s="22" t="s">
        <v>2978</v>
      </c>
      <c r="S108" s="22" t="s">
        <v>3397</v>
      </c>
      <c r="T108" s="35">
        <v>14</v>
      </c>
      <c r="U108" s="34">
        <v>43100</v>
      </c>
      <c r="V108" s="22">
        <v>31</v>
      </c>
      <c r="W108" s="22">
        <v>7</v>
      </c>
      <c r="X108" s="22">
        <v>2018</v>
      </c>
      <c r="Y108" s="22">
        <v>10</v>
      </c>
      <c r="Z108" s="22">
        <v>8</v>
      </c>
      <c r="AA108" s="22">
        <v>2018</v>
      </c>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c r="BP108" s="211"/>
      <c r="BQ108" s="211"/>
      <c r="BR108" s="211"/>
      <c r="BS108" s="211"/>
      <c r="BT108" s="211"/>
      <c r="BU108" s="211"/>
      <c r="BV108" s="211"/>
      <c r="BW108" s="211"/>
      <c r="BX108" s="211"/>
      <c r="BY108" s="211"/>
      <c r="BZ108" s="211"/>
      <c r="CA108" s="211"/>
      <c r="CB108" s="211"/>
      <c r="CC108" s="211"/>
      <c r="CD108" s="211"/>
      <c r="CE108" s="211"/>
      <c r="CF108" s="211"/>
      <c r="CG108" s="211"/>
      <c r="CH108" s="211"/>
      <c r="CI108" s="211"/>
      <c r="CJ108" s="211"/>
      <c r="CK108" s="211"/>
      <c r="CL108" s="211"/>
      <c r="CM108" s="211"/>
      <c r="CN108" s="211"/>
      <c r="CO108" s="211"/>
      <c r="CP108" s="211"/>
      <c r="CQ108" s="211"/>
      <c r="CR108" s="211"/>
      <c r="CS108" s="211"/>
      <c r="CT108" s="211"/>
      <c r="CU108" s="211"/>
      <c r="CV108" s="211"/>
      <c r="CW108" s="211"/>
      <c r="CX108" s="211"/>
      <c r="CY108" s="211"/>
      <c r="CZ108" s="211"/>
      <c r="DA108" s="211"/>
      <c r="DB108" s="211"/>
      <c r="DC108" s="211"/>
      <c r="DD108" s="211"/>
      <c r="DE108" s="211"/>
      <c r="DF108" s="211"/>
      <c r="DG108" s="211"/>
      <c r="DH108" s="211"/>
      <c r="DI108" s="211"/>
      <c r="DJ108" s="211"/>
      <c r="DK108" s="211"/>
      <c r="DL108" s="211"/>
      <c r="DM108" s="211"/>
      <c r="DN108" s="211"/>
      <c r="DO108" s="211"/>
      <c r="DP108" s="211"/>
      <c r="DQ108" s="211"/>
      <c r="DR108" s="211"/>
      <c r="DS108" s="211"/>
      <c r="DT108" s="211"/>
      <c r="DU108" s="211"/>
      <c r="DV108" s="211"/>
      <c r="DW108" s="211"/>
      <c r="DX108" s="211"/>
      <c r="DY108" s="211"/>
      <c r="DZ108" s="211"/>
      <c r="EA108" s="211"/>
      <c r="EB108" s="211"/>
      <c r="EC108" s="211"/>
      <c r="ED108" s="211"/>
      <c r="EE108" s="211"/>
      <c r="EF108" s="211"/>
      <c r="EG108" s="211"/>
      <c r="EH108" s="211"/>
      <c r="EI108" s="211"/>
      <c r="EJ108" s="211"/>
      <c r="EK108" s="211"/>
      <c r="EL108" s="211"/>
      <c r="EM108" s="211"/>
      <c r="EN108" s="211"/>
      <c r="EO108" s="211"/>
      <c r="EP108" s="211"/>
      <c r="EQ108" s="211"/>
      <c r="ER108" s="211"/>
      <c r="ES108" s="211"/>
      <c r="ET108" s="211"/>
      <c r="EU108" s="211"/>
      <c r="EV108" s="211"/>
      <c r="EW108" s="211"/>
      <c r="EX108" s="211"/>
      <c r="EY108" s="211"/>
      <c r="EZ108" s="211"/>
      <c r="FA108" s="211"/>
      <c r="FB108" s="211"/>
      <c r="FC108" s="211"/>
      <c r="FD108" s="211"/>
      <c r="FE108" s="211"/>
      <c r="FF108" s="211"/>
      <c r="FG108" s="211"/>
      <c r="FH108" s="211"/>
      <c r="FI108" s="211"/>
      <c r="FJ108" s="211"/>
      <c r="FK108" s="211"/>
      <c r="FL108" s="211"/>
      <c r="FM108" s="211"/>
      <c r="FN108" s="211"/>
      <c r="FO108" s="211"/>
      <c r="FP108" s="211"/>
      <c r="FQ108" s="211"/>
      <c r="FR108" s="211"/>
      <c r="FS108" s="211"/>
      <c r="FT108" s="211"/>
      <c r="FU108" s="211"/>
      <c r="FV108" s="211"/>
      <c r="FW108" s="211"/>
      <c r="FX108" s="211"/>
      <c r="FY108" s="211"/>
      <c r="FZ108" s="211"/>
      <c r="GA108" s="211"/>
      <c r="GB108" s="211"/>
      <c r="GC108" s="211"/>
      <c r="GD108" s="211"/>
      <c r="GE108" s="211"/>
      <c r="GF108" s="211"/>
      <c r="GG108" s="211"/>
      <c r="GH108" s="211"/>
      <c r="GI108" s="211"/>
    </row>
    <row r="109" spans="1:191" ht="20.25" customHeight="1">
      <c r="A109" s="16">
        <f t="shared" si="1"/>
        <v>108</v>
      </c>
      <c r="B109" s="16">
        <v>108</v>
      </c>
      <c r="C109" s="39" t="s">
        <v>4158</v>
      </c>
      <c r="D109" s="16">
        <v>16</v>
      </c>
      <c r="E109" s="16">
        <v>1</v>
      </c>
      <c r="F109" s="16">
        <v>1987</v>
      </c>
      <c r="G109" s="16"/>
      <c r="H109" s="16">
        <v>1</v>
      </c>
      <c r="I109" s="40" t="s">
        <v>4159</v>
      </c>
      <c r="J109" s="40" t="s">
        <v>4160</v>
      </c>
      <c r="K109" s="16">
        <v>6</v>
      </c>
      <c r="L109" s="16">
        <v>8</v>
      </c>
      <c r="M109" s="16">
        <v>2002</v>
      </c>
      <c r="N109" s="22" t="s">
        <v>337</v>
      </c>
      <c r="O109" s="22" t="s">
        <v>764</v>
      </c>
      <c r="P109" s="22" t="s">
        <v>337</v>
      </c>
      <c r="Q109" s="22" t="s">
        <v>3385</v>
      </c>
      <c r="R109" s="22" t="s">
        <v>2978</v>
      </c>
      <c r="S109" s="16" t="s">
        <v>3390</v>
      </c>
      <c r="T109" s="35">
        <v>19</v>
      </c>
      <c r="U109" s="34">
        <v>43110</v>
      </c>
      <c r="V109" s="22">
        <v>31</v>
      </c>
      <c r="W109" s="22">
        <v>7</v>
      </c>
      <c r="X109" s="22">
        <v>2018</v>
      </c>
      <c r="Y109" s="22">
        <v>10</v>
      </c>
      <c r="Z109" s="22">
        <v>8</v>
      </c>
      <c r="AA109" s="22">
        <v>2018</v>
      </c>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c r="BP109" s="211"/>
      <c r="BQ109" s="211"/>
      <c r="BR109" s="211"/>
      <c r="BS109" s="211"/>
      <c r="BT109" s="211"/>
      <c r="BU109" s="211"/>
      <c r="BV109" s="211"/>
      <c r="BW109" s="211"/>
      <c r="BX109" s="211"/>
      <c r="BY109" s="211"/>
      <c r="BZ109" s="211"/>
      <c r="CA109" s="211"/>
      <c r="CB109" s="211"/>
      <c r="CC109" s="211"/>
      <c r="CD109" s="211"/>
      <c r="CE109" s="211"/>
      <c r="CF109" s="211"/>
      <c r="CG109" s="211"/>
      <c r="CH109" s="211"/>
      <c r="CI109" s="211"/>
      <c r="CJ109" s="211"/>
      <c r="CK109" s="211"/>
      <c r="CL109" s="211"/>
      <c r="CM109" s="211"/>
      <c r="CN109" s="211"/>
      <c r="CO109" s="211"/>
      <c r="CP109" s="211"/>
      <c r="CQ109" s="211"/>
      <c r="CR109" s="211"/>
      <c r="CS109" s="211"/>
      <c r="CT109" s="211"/>
      <c r="CU109" s="211"/>
      <c r="CV109" s="211"/>
      <c r="CW109" s="211"/>
      <c r="CX109" s="211"/>
      <c r="CY109" s="211"/>
      <c r="CZ109" s="211"/>
      <c r="DA109" s="211"/>
      <c r="DB109" s="211"/>
      <c r="DC109" s="211"/>
      <c r="DD109" s="211"/>
      <c r="DE109" s="211"/>
      <c r="DF109" s="211"/>
      <c r="DG109" s="211"/>
      <c r="DH109" s="211"/>
      <c r="DI109" s="211"/>
      <c r="DJ109" s="211"/>
      <c r="DK109" s="211"/>
      <c r="DL109" s="211"/>
      <c r="DM109" s="211"/>
      <c r="DN109" s="211"/>
      <c r="DO109" s="211"/>
      <c r="DP109" s="211"/>
      <c r="DQ109" s="211"/>
      <c r="DR109" s="211"/>
      <c r="DS109" s="211"/>
      <c r="DT109" s="211"/>
      <c r="DU109" s="211"/>
      <c r="DV109" s="211"/>
      <c r="DW109" s="211"/>
      <c r="DX109" s="211"/>
      <c r="DY109" s="211"/>
      <c r="DZ109" s="211"/>
      <c r="EA109" s="211"/>
      <c r="EB109" s="211"/>
      <c r="EC109" s="211"/>
      <c r="ED109" s="211"/>
      <c r="EE109" s="211"/>
      <c r="EF109" s="211"/>
      <c r="EG109" s="211"/>
      <c r="EH109" s="211"/>
      <c r="EI109" s="211"/>
      <c r="EJ109" s="211"/>
      <c r="EK109" s="211"/>
      <c r="EL109" s="211"/>
      <c r="EM109" s="211"/>
      <c r="EN109" s="211"/>
      <c r="EO109" s="211"/>
      <c r="EP109" s="211"/>
      <c r="EQ109" s="211"/>
      <c r="ER109" s="211"/>
      <c r="ES109" s="211"/>
      <c r="ET109" s="211"/>
      <c r="EU109" s="211"/>
      <c r="EV109" s="211"/>
      <c r="EW109" s="211"/>
      <c r="EX109" s="211"/>
      <c r="EY109" s="211"/>
      <c r="EZ109" s="211"/>
      <c r="FA109" s="211"/>
      <c r="FB109" s="211"/>
      <c r="FC109" s="211"/>
      <c r="FD109" s="211"/>
      <c r="FE109" s="211"/>
      <c r="FF109" s="211"/>
      <c r="FG109" s="211"/>
      <c r="FH109" s="211"/>
      <c r="FI109" s="211"/>
      <c r="FJ109" s="211"/>
      <c r="FK109" s="211"/>
      <c r="FL109" s="211"/>
      <c r="FM109" s="211"/>
      <c r="FN109" s="211"/>
      <c r="FO109" s="211"/>
      <c r="FP109" s="211"/>
      <c r="FQ109" s="211"/>
      <c r="FR109" s="211"/>
      <c r="FS109" s="211"/>
      <c r="FT109" s="211"/>
      <c r="FU109" s="211"/>
      <c r="FV109" s="211"/>
      <c r="FW109" s="211"/>
      <c r="FX109" s="211"/>
      <c r="FY109" s="211"/>
      <c r="FZ109" s="211"/>
      <c r="GA109" s="211"/>
      <c r="GB109" s="211"/>
      <c r="GC109" s="211"/>
      <c r="GD109" s="211"/>
      <c r="GE109" s="211"/>
      <c r="GF109" s="211"/>
      <c r="GG109" s="211"/>
      <c r="GH109" s="211"/>
      <c r="GI109" s="211"/>
    </row>
    <row r="110" spans="1:191" ht="20.25" customHeight="1">
      <c r="A110" s="16">
        <f t="shared" si="1"/>
        <v>109</v>
      </c>
      <c r="B110" s="16">
        <v>109</v>
      </c>
      <c r="C110" s="31" t="s">
        <v>4574</v>
      </c>
      <c r="D110" s="16">
        <v>1</v>
      </c>
      <c r="E110" s="16">
        <v>8</v>
      </c>
      <c r="F110" s="16">
        <v>1988</v>
      </c>
      <c r="G110" s="16">
        <f>'[1]DS NHAN SU'!$G$2-F110</f>
        <v>30</v>
      </c>
      <c r="H110" s="16">
        <v>0</v>
      </c>
      <c r="I110" s="32" t="s">
        <v>4575</v>
      </c>
      <c r="J110" s="32" t="s">
        <v>4576</v>
      </c>
      <c r="K110" s="32">
        <v>20</v>
      </c>
      <c r="L110" s="32">
        <v>9</v>
      </c>
      <c r="M110" s="16">
        <v>2011</v>
      </c>
      <c r="N110" s="16" t="s">
        <v>1477</v>
      </c>
      <c r="O110" s="16" t="s">
        <v>4577</v>
      </c>
      <c r="P110" s="16" t="s">
        <v>1477</v>
      </c>
      <c r="Q110" s="16" t="s">
        <v>1769</v>
      </c>
      <c r="R110" s="22" t="s">
        <v>291</v>
      </c>
      <c r="S110" s="16" t="s">
        <v>292</v>
      </c>
      <c r="T110" s="16">
        <v>58</v>
      </c>
      <c r="U110" s="29">
        <v>42737</v>
      </c>
      <c r="V110" s="22">
        <v>21</v>
      </c>
      <c r="W110" s="22">
        <v>8</v>
      </c>
      <c r="X110" s="22">
        <v>2018</v>
      </c>
      <c r="Y110" s="22">
        <v>10</v>
      </c>
      <c r="Z110" s="22">
        <v>8</v>
      </c>
      <c r="AA110" s="22">
        <v>2018</v>
      </c>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1"/>
      <c r="BR110" s="211"/>
      <c r="BS110" s="211"/>
      <c r="BT110" s="211"/>
      <c r="BU110" s="211"/>
      <c r="BV110" s="211"/>
      <c r="BW110" s="211"/>
      <c r="BX110" s="211"/>
      <c r="BY110" s="211"/>
      <c r="BZ110" s="211"/>
      <c r="CA110" s="211"/>
      <c r="CB110" s="211"/>
      <c r="CC110" s="211"/>
      <c r="CD110" s="211"/>
      <c r="CE110" s="211"/>
      <c r="CF110" s="211"/>
      <c r="CG110" s="211"/>
      <c r="CH110" s="211"/>
      <c r="CI110" s="211"/>
      <c r="CJ110" s="211"/>
      <c r="CK110" s="211"/>
      <c r="CL110" s="211"/>
      <c r="CM110" s="211"/>
      <c r="CN110" s="211"/>
      <c r="CO110" s="211"/>
      <c r="CP110" s="211"/>
      <c r="CQ110" s="211"/>
      <c r="CR110" s="211"/>
      <c r="CS110" s="211"/>
      <c r="CT110" s="211"/>
      <c r="CU110" s="211"/>
      <c r="CV110" s="211"/>
      <c r="CW110" s="211"/>
      <c r="CX110" s="211"/>
      <c r="CY110" s="211"/>
      <c r="CZ110" s="211"/>
      <c r="DA110" s="211"/>
      <c r="DB110" s="211"/>
      <c r="DC110" s="211"/>
      <c r="DD110" s="211"/>
      <c r="DE110" s="211"/>
      <c r="DF110" s="211"/>
      <c r="DG110" s="211"/>
      <c r="DH110" s="211"/>
      <c r="DI110" s="211"/>
      <c r="DJ110" s="211"/>
      <c r="DK110" s="211"/>
      <c r="DL110" s="211"/>
      <c r="DM110" s="211"/>
      <c r="DN110" s="211"/>
      <c r="DO110" s="211"/>
      <c r="DP110" s="211"/>
      <c r="DQ110" s="211"/>
      <c r="DR110" s="211"/>
      <c r="DS110" s="211"/>
      <c r="DT110" s="211"/>
      <c r="DU110" s="211"/>
      <c r="DV110" s="211"/>
      <c r="DW110" s="211"/>
      <c r="DX110" s="211"/>
      <c r="DY110" s="211"/>
      <c r="DZ110" s="211"/>
      <c r="EA110" s="211"/>
      <c r="EB110" s="211"/>
      <c r="EC110" s="211"/>
      <c r="ED110" s="211"/>
      <c r="EE110" s="211"/>
      <c r="EF110" s="211"/>
      <c r="EG110" s="211"/>
      <c r="EH110" s="211"/>
      <c r="EI110" s="211"/>
      <c r="EJ110" s="211"/>
      <c r="EK110" s="211"/>
      <c r="EL110" s="211"/>
      <c r="EM110" s="211"/>
      <c r="EN110" s="211"/>
      <c r="EO110" s="211"/>
      <c r="EP110" s="211"/>
      <c r="EQ110" s="211"/>
      <c r="ER110" s="211"/>
      <c r="ES110" s="211"/>
      <c r="ET110" s="211"/>
      <c r="EU110" s="211"/>
      <c r="EV110" s="211"/>
      <c r="EW110" s="211"/>
      <c r="EX110" s="211"/>
      <c r="EY110" s="211"/>
      <c r="EZ110" s="211"/>
      <c r="FA110" s="211"/>
      <c r="FB110" s="211"/>
      <c r="FC110" s="211"/>
      <c r="FD110" s="211"/>
      <c r="FE110" s="211"/>
      <c r="FF110" s="211"/>
      <c r="FG110" s="211"/>
      <c r="FH110" s="211"/>
      <c r="FI110" s="211"/>
      <c r="FJ110" s="211"/>
      <c r="FK110" s="211"/>
      <c r="FL110" s="211"/>
      <c r="FM110" s="211"/>
      <c r="FN110" s="211"/>
      <c r="FO110" s="211"/>
      <c r="FP110" s="211"/>
      <c r="FQ110" s="211"/>
      <c r="FR110" s="211"/>
      <c r="FS110" s="211"/>
      <c r="FT110" s="211"/>
      <c r="FU110" s="211"/>
      <c r="FV110" s="211"/>
      <c r="FW110" s="211"/>
      <c r="FX110" s="211"/>
      <c r="FY110" s="211"/>
      <c r="FZ110" s="211"/>
      <c r="GA110" s="211"/>
      <c r="GB110" s="211"/>
      <c r="GC110" s="211"/>
      <c r="GD110" s="211"/>
      <c r="GE110" s="211"/>
      <c r="GF110" s="211"/>
      <c r="GG110" s="211"/>
      <c r="GH110" s="211"/>
      <c r="GI110" s="211"/>
    </row>
    <row r="111" spans="1:191" s="59" customFormat="1" ht="26.25" customHeight="1">
      <c r="A111" s="16">
        <f t="shared" si="1"/>
        <v>110</v>
      </c>
      <c r="B111" s="16">
        <v>110</v>
      </c>
      <c r="C111" s="42" t="s">
        <v>4578</v>
      </c>
      <c r="D111" s="33">
        <v>9</v>
      </c>
      <c r="E111" s="33">
        <v>5</v>
      </c>
      <c r="F111" s="33">
        <v>1993</v>
      </c>
      <c r="G111" s="16">
        <f>'[1]DS NHAN SU'!$G$2-F111</f>
        <v>25</v>
      </c>
      <c r="H111" s="33">
        <v>0</v>
      </c>
      <c r="I111" s="43" t="s">
        <v>4579</v>
      </c>
      <c r="J111" s="43" t="s">
        <v>4580</v>
      </c>
      <c r="K111" s="33">
        <v>7</v>
      </c>
      <c r="L111" s="33">
        <v>12</v>
      </c>
      <c r="M111" s="33">
        <v>2016</v>
      </c>
      <c r="N111" s="33" t="s">
        <v>1283</v>
      </c>
      <c r="O111" s="33" t="s">
        <v>4581</v>
      </c>
      <c r="P111" s="33" t="s">
        <v>1283</v>
      </c>
      <c r="Q111" s="33" t="s">
        <v>541</v>
      </c>
      <c r="R111" s="33" t="s">
        <v>303</v>
      </c>
      <c r="S111" s="33" t="s">
        <v>330</v>
      </c>
      <c r="T111" s="22">
        <v>425</v>
      </c>
      <c r="U111" s="29">
        <v>43269</v>
      </c>
      <c r="V111" s="22">
        <v>16</v>
      </c>
      <c r="W111" s="22">
        <v>8</v>
      </c>
      <c r="X111" s="22">
        <v>2018</v>
      </c>
      <c r="Y111" s="22">
        <v>20</v>
      </c>
      <c r="Z111" s="22">
        <v>8</v>
      </c>
      <c r="AA111" s="22">
        <v>2018</v>
      </c>
    </row>
    <row r="112" spans="1:191" customFormat="1" ht="21" customHeight="1">
      <c r="A112" s="16">
        <f t="shared" si="1"/>
        <v>111</v>
      </c>
      <c r="B112" s="16">
        <v>111</v>
      </c>
      <c r="C112" s="31" t="s">
        <v>4582</v>
      </c>
      <c r="D112" s="16">
        <v>5</v>
      </c>
      <c r="E112" s="16">
        <v>12</v>
      </c>
      <c r="F112" s="16">
        <v>1987</v>
      </c>
      <c r="G112" s="16">
        <f>'[1]DS NHAN SU'!$G$2-F112</f>
        <v>31</v>
      </c>
      <c r="H112" s="16">
        <v>0</v>
      </c>
      <c r="I112" s="32" t="s">
        <v>4583</v>
      </c>
      <c r="J112" s="32" t="s">
        <v>4584</v>
      </c>
      <c r="K112" s="16">
        <v>16</v>
      </c>
      <c r="L112" s="16">
        <v>8</v>
      </c>
      <c r="M112" s="16">
        <v>2005</v>
      </c>
      <c r="N112" s="16" t="s">
        <v>70</v>
      </c>
      <c r="O112" s="16" t="s">
        <v>4585</v>
      </c>
      <c r="P112" s="16" t="s">
        <v>70</v>
      </c>
      <c r="Q112" s="22" t="s">
        <v>2859</v>
      </c>
      <c r="R112" s="33" t="s">
        <v>303</v>
      </c>
      <c r="S112" s="16" t="s">
        <v>292</v>
      </c>
      <c r="T112" s="16">
        <v>198</v>
      </c>
      <c r="U112" s="29">
        <v>43102</v>
      </c>
      <c r="V112" s="80">
        <v>31</v>
      </c>
      <c r="W112" s="80">
        <v>8</v>
      </c>
      <c r="X112" s="80">
        <v>2018</v>
      </c>
      <c r="Y112" s="80">
        <v>25</v>
      </c>
      <c r="Z112" s="80">
        <v>8</v>
      </c>
      <c r="AA112" s="80">
        <v>2018</v>
      </c>
    </row>
    <row r="113" spans="1:191" s="112" customFormat="1" ht="23.25" customHeight="1">
      <c r="A113" s="16">
        <f t="shared" si="1"/>
        <v>112</v>
      </c>
      <c r="B113" s="16">
        <v>112</v>
      </c>
      <c r="C113" s="39" t="s">
        <v>4586</v>
      </c>
      <c r="D113" s="16">
        <v>14</v>
      </c>
      <c r="E113" s="16">
        <v>5</v>
      </c>
      <c r="F113" s="16">
        <v>1989</v>
      </c>
      <c r="G113" s="16">
        <f>'[1]DS NHAN SU'!$G$2-F113</f>
        <v>29</v>
      </c>
      <c r="H113" s="22">
        <v>0</v>
      </c>
      <c r="I113" s="40" t="s">
        <v>4587</v>
      </c>
      <c r="J113" s="41" t="s">
        <v>4588</v>
      </c>
      <c r="K113" s="16">
        <v>11</v>
      </c>
      <c r="L113" s="16">
        <v>8</v>
      </c>
      <c r="M113" s="16">
        <v>2008</v>
      </c>
      <c r="N113" s="22" t="s">
        <v>774</v>
      </c>
      <c r="O113" s="22" t="s">
        <v>4589</v>
      </c>
      <c r="P113" s="22" t="s">
        <v>774</v>
      </c>
      <c r="Q113" s="22" t="s">
        <v>2983</v>
      </c>
      <c r="R113" s="22" t="s">
        <v>303</v>
      </c>
      <c r="S113" s="22" t="s">
        <v>292</v>
      </c>
      <c r="T113" s="22">
        <v>443</v>
      </c>
      <c r="U113" s="29">
        <v>43284</v>
      </c>
      <c r="V113" s="80">
        <v>13</v>
      </c>
      <c r="W113" s="80">
        <v>8</v>
      </c>
      <c r="X113" s="80">
        <v>2018</v>
      </c>
      <c r="Y113" s="80">
        <v>25</v>
      </c>
      <c r="Z113" s="80">
        <v>8</v>
      </c>
      <c r="AA113" s="80">
        <v>2018</v>
      </c>
    </row>
    <row r="114" spans="1:191" customFormat="1" ht="25.5">
      <c r="A114" s="16">
        <f t="shared" si="1"/>
        <v>113</v>
      </c>
      <c r="B114" s="16">
        <v>113</v>
      </c>
      <c r="C114" s="39" t="s">
        <v>4590</v>
      </c>
      <c r="D114" s="16">
        <v>9</v>
      </c>
      <c r="E114" s="16">
        <v>8</v>
      </c>
      <c r="F114" s="22">
        <v>1985</v>
      </c>
      <c r="G114" s="16">
        <f>'[1]DS NHAN SU'!$G$2-F114</f>
        <v>33</v>
      </c>
      <c r="H114" s="16">
        <v>0</v>
      </c>
      <c r="I114" s="22" t="s">
        <v>4591</v>
      </c>
      <c r="J114" s="35" t="s">
        <v>4592</v>
      </c>
      <c r="K114" s="197">
        <v>2</v>
      </c>
      <c r="L114" s="66">
        <v>4</v>
      </c>
      <c r="M114" s="22">
        <v>2013</v>
      </c>
      <c r="N114" s="22" t="s">
        <v>70</v>
      </c>
      <c r="O114" s="22" t="s">
        <v>4593</v>
      </c>
      <c r="P114" s="22" t="s">
        <v>70</v>
      </c>
      <c r="Q114" s="22" t="s">
        <v>3398</v>
      </c>
      <c r="R114" s="22" t="s">
        <v>2978</v>
      </c>
      <c r="S114" s="22" t="s">
        <v>4182</v>
      </c>
      <c r="T114" s="32">
        <v>374</v>
      </c>
      <c r="U114" s="34">
        <v>43160</v>
      </c>
      <c r="V114" s="80">
        <v>1</v>
      </c>
      <c r="W114" s="80">
        <v>8</v>
      </c>
      <c r="X114" s="80">
        <v>2018</v>
      </c>
      <c r="Y114" s="80">
        <v>25</v>
      </c>
      <c r="Z114" s="80">
        <v>8</v>
      </c>
      <c r="AA114" s="80">
        <v>2018</v>
      </c>
    </row>
    <row r="115" spans="1:191" ht="24.75" customHeight="1">
      <c r="A115" s="16">
        <f t="shared" si="1"/>
        <v>114</v>
      </c>
      <c r="B115" s="16">
        <v>114</v>
      </c>
      <c r="C115" s="31" t="s">
        <v>4594</v>
      </c>
      <c r="D115" s="16">
        <v>14</v>
      </c>
      <c r="E115" s="16">
        <v>7</v>
      </c>
      <c r="F115" s="16">
        <v>1985</v>
      </c>
      <c r="G115" s="16">
        <f>'[1]DS NHAN SU'!$G$2-F115</f>
        <v>33</v>
      </c>
      <c r="H115" s="16">
        <v>1</v>
      </c>
      <c r="I115" s="32" t="s">
        <v>4595</v>
      </c>
      <c r="J115" s="16">
        <v>211789876</v>
      </c>
      <c r="K115" s="16">
        <v>19</v>
      </c>
      <c r="L115" s="32">
        <v>6</v>
      </c>
      <c r="M115" s="16">
        <v>2013</v>
      </c>
      <c r="N115" s="16" t="s">
        <v>364</v>
      </c>
      <c r="O115" s="16" t="s">
        <v>4596</v>
      </c>
      <c r="P115" s="16" t="s">
        <v>364</v>
      </c>
      <c r="Q115" s="16" t="s">
        <v>2790</v>
      </c>
      <c r="R115" s="33" t="s">
        <v>2850</v>
      </c>
      <c r="S115" s="16" t="s">
        <v>2851</v>
      </c>
      <c r="T115" s="16">
        <v>179</v>
      </c>
      <c r="U115" s="29">
        <v>43102</v>
      </c>
      <c r="V115" s="80">
        <v>1</v>
      </c>
      <c r="W115" s="80">
        <v>9</v>
      </c>
      <c r="X115" s="80">
        <v>2018</v>
      </c>
      <c r="Y115" s="80">
        <v>25</v>
      </c>
      <c r="Z115" s="80">
        <v>8</v>
      </c>
      <c r="AA115" s="80">
        <v>2018</v>
      </c>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row>
    <row r="116" spans="1:191" ht="25.5">
      <c r="A116" s="16">
        <f t="shared" si="1"/>
        <v>115</v>
      </c>
      <c r="B116" s="16">
        <v>115</v>
      </c>
      <c r="C116" s="39" t="s">
        <v>4597</v>
      </c>
      <c r="D116" s="16">
        <v>7</v>
      </c>
      <c r="E116" s="16">
        <v>1</v>
      </c>
      <c r="F116" s="16">
        <v>1995</v>
      </c>
      <c r="G116" s="16">
        <f>'[1]DS NHAN SU'!$G$2-F116</f>
        <v>23</v>
      </c>
      <c r="H116" s="16">
        <v>0</v>
      </c>
      <c r="I116" s="40" t="s">
        <v>4598</v>
      </c>
      <c r="J116" s="40" t="s">
        <v>4599</v>
      </c>
      <c r="K116" s="16">
        <v>9</v>
      </c>
      <c r="L116" s="16">
        <v>10</v>
      </c>
      <c r="M116" s="16">
        <v>2009</v>
      </c>
      <c r="N116" s="22" t="s">
        <v>70</v>
      </c>
      <c r="O116" s="22" t="s">
        <v>4600</v>
      </c>
      <c r="P116" s="22" t="s">
        <v>70</v>
      </c>
      <c r="Q116" s="16" t="s">
        <v>779</v>
      </c>
      <c r="R116" s="33" t="s">
        <v>303</v>
      </c>
      <c r="S116" s="16" t="s">
        <v>292</v>
      </c>
      <c r="T116" s="16">
        <v>240</v>
      </c>
      <c r="U116" s="29">
        <v>42973</v>
      </c>
      <c r="V116" s="80">
        <v>1</v>
      </c>
      <c r="W116" s="80">
        <v>9</v>
      </c>
      <c r="X116" s="80">
        <v>2018</v>
      </c>
      <c r="Y116" s="80">
        <v>27</v>
      </c>
      <c r="Z116" s="80">
        <v>8</v>
      </c>
      <c r="AA116" s="80">
        <v>2018</v>
      </c>
    </row>
    <row r="117" spans="1:191" ht="25.5">
      <c r="A117" s="16">
        <f t="shared" si="1"/>
        <v>116</v>
      </c>
      <c r="B117" s="16">
        <v>116</v>
      </c>
      <c r="C117" s="39" t="s">
        <v>4108</v>
      </c>
      <c r="D117" s="16">
        <v>24</v>
      </c>
      <c r="E117" s="16">
        <v>1</v>
      </c>
      <c r="F117" s="16">
        <v>1994</v>
      </c>
      <c r="G117" s="16">
        <f>'[1]DS NHAN SU'!$G$2-F117</f>
        <v>24</v>
      </c>
      <c r="H117" s="22">
        <v>0</v>
      </c>
      <c r="I117" s="40" t="s">
        <v>4601</v>
      </c>
      <c r="J117" s="32" t="s">
        <v>4602</v>
      </c>
      <c r="K117" s="40" t="s">
        <v>680</v>
      </c>
      <c r="L117" s="16">
        <v>12</v>
      </c>
      <c r="M117" s="16">
        <v>2017</v>
      </c>
      <c r="N117" s="22" t="s">
        <v>70</v>
      </c>
      <c r="O117" s="22" t="s">
        <v>4603</v>
      </c>
      <c r="P117" s="22" t="s">
        <v>70</v>
      </c>
      <c r="Q117" s="16" t="s">
        <v>2263</v>
      </c>
      <c r="R117" s="22" t="s">
        <v>2434</v>
      </c>
      <c r="S117" s="22" t="s">
        <v>2433</v>
      </c>
      <c r="T117" s="22">
        <v>228</v>
      </c>
      <c r="U117" s="29">
        <v>43327</v>
      </c>
      <c r="V117" s="80">
        <v>1</v>
      </c>
      <c r="W117" s="80">
        <v>9</v>
      </c>
      <c r="X117" s="80">
        <v>2018</v>
      </c>
      <c r="Y117" s="80">
        <v>27</v>
      </c>
      <c r="Z117" s="80">
        <v>8</v>
      </c>
      <c r="AA117" s="80">
        <v>2018</v>
      </c>
    </row>
    <row r="118" spans="1:191" s="179" customFormat="1" ht="25.5">
      <c r="A118" s="16">
        <f t="shared" si="1"/>
        <v>117</v>
      </c>
      <c r="B118" s="16">
        <v>117</v>
      </c>
      <c r="C118" s="39" t="s">
        <v>3435</v>
      </c>
      <c r="D118" s="16">
        <v>6</v>
      </c>
      <c r="E118" s="16">
        <v>5</v>
      </c>
      <c r="F118" s="16">
        <v>1973</v>
      </c>
      <c r="G118" s="16">
        <f>'[1]DS NHAN SU'!$G$2-F118</f>
        <v>45</v>
      </c>
      <c r="H118" s="16">
        <v>0</v>
      </c>
      <c r="I118" s="40" t="s">
        <v>3436</v>
      </c>
      <c r="J118" s="40" t="s">
        <v>3437</v>
      </c>
      <c r="K118" s="16">
        <v>17</v>
      </c>
      <c r="L118" s="16">
        <v>8</v>
      </c>
      <c r="M118" s="16">
        <v>2012</v>
      </c>
      <c r="N118" s="22" t="s">
        <v>337</v>
      </c>
      <c r="O118" s="22" t="s">
        <v>3438</v>
      </c>
      <c r="P118" s="22" t="s">
        <v>337</v>
      </c>
      <c r="Q118" s="16" t="s">
        <v>128</v>
      </c>
      <c r="R118" s="22" t="s">
        <v>150</v>
      </c>
      <c r="S118" s="22" t="s">
        <v>151</v>
      </c>
      <c r="T118" s="16">
        <v>172</v>
      </c>
      <c r="U118" s="29">
        <v>43288</v>
      </c>
      <c r="V118" s="22">
        <v>1</v>
      </c>
      <c r="W118" s="22">
        <v>9</v>
      </c>
      <c r="X118" s="22">
        <v>2018</v>
      </c>
      <c r="Y118" s="22">
        <v>27</v>
      </c>
      <c r="Z118" s="22">
        <v>8</v>
      </c>
      <c r="AA118" s="22">
        <v>2018</v>
      </c>
    </row>
    <row r="119" spans="1:191" s="179" customFormat="1" ht="25.5">
      <c r="A119" s="16">
        <f t="shared" si="1"/>
        <v>118</v>
      </c>
      <c r="B119" s="16">
        <v>118</v>
      </c>
      <c r="C119" s="39" t="s">
        <v>3455</v>
      </c>
      <c r="D119" s="16"/>
      <c r="E119" s="16"/>
      <c r="F119" s="16">
        <v>1976</v>
      </c>
      <c r="G119" s="16">
        <f>'[1]DS NHAN SU'!$G$2-F119</f>
        <v>42</v>
      </c>
      <c r="H119" s="16">
        <v>0</v>
      </c>
      <c r="I119" s="40" t="s">
        <v>3456</v>
      </c>
      <c r="J119" s="40" t="s">
        <v>3457</v>
      </c>
      <c r="K119" s="16">
        <v>13</v>
      </c>
      <c r="L119" s="16">
        <v>6</v>
      </c>
      <c r="M119" s="16">
        <v>2009</v>
      </c>
      <c r="N119" s="22" t="s">
        <v>337</v>
      </c>
      <c r="O119" s="22" t="s">
        <v>3458</v>
      </c>
      <c r="P119" s="22" t="s">
        <v>337</v>
      </c>
      <c r="Q119" s="16" t="s">
        <v>128</v>
      </c>
      <c r="R119" s="22" t="s">
        <v>209</v>
      </c>
      <c r="S119" s="22" t="s">
        <v>151</v>
      </c>
      <c r="T119" s="16">
        <v>173</v>
      </c>
      <c r="U119" s="29">
        <v>43288</v>
      </c>
      <c r="V119" s="22">
        <v>1</v>
      </c>
      <c r="W119" s="22">
        <v>9</v>
      </c>
      <c r="X119" s="22">
        <v>2018</v>
      </c>
      <c r="Y119" s="22">
        <v>27</v>
      </c>
      <c r="Z119" s="22">
        <v>8</v>
      </c>
      <c r="AA119" s="22">
        <v>2018</v>
      </c>
    </row>
    <row r="120" spans="1:191" s="179" customFormat="1" ht="38.25">
      <c r="A120" s="16">
        <f t="shared" si="1"/>
        <v>119</v>
      </c>
      <c r="B120" s="16">
        <v>119</v>
      </c>
      <c r="C120" s="42" t="s">
        <v>3460</v>
      </c>
      <c r="D120" s="33">
        <v>6</v>
      </c>
      <c r="E120" s="33">
        <v>8</v>
      </c>
      <c r="F120" s="33">
        <v>1966</v>
      </c>
      <c r="G120" s="16">
        <f>'[1]DS NHAN SU'!$G$2-F120</f>
        <v>52</v>
      </c>
      <c r="H120" s="33">
        <v>0</v>
      </c>
      <c r="I120" s="43" t="s">
        <v>3461</v>
      </c>
      <c r="J120" s="43" t="s">
        <v>3462</v>
      </c>
      <c r="K120" s="33">
        <v>29</v>
      </c>
      <c r="L120" s="33">
        <v>6</v>
      </c>
      <c r="M120" s="33">
        <v>2016</v>
      </c>
      <c r="N120" s="33" t="s">
        <v>1406</v>
      </c>
      <c r="O120" s="33" t="s">
        <v>3463</v>
      </c>
      <c r="P120" s="33" t="s">
        <v>1406</v>
      </c>
      <c r="Q120" s="16" t="s">
        <v>128</v>
      </c>
      <c r="R120" s="33" t="s">
        <v>209</v>
      </c>
      <c r="S120" s="33" t="s">
        <v>151</v>
      </c>
      <c r="T120" s="80">
        <v>159</v>
      </c>
      <c r="U120" s="45">
        <v>43282</v>
      </c>
      <c r="V120" s="22">
        <v>1</v>
      </c>
      <c r="W120" s="22">
        <v>9</v>
      </c>
      <c r="X120" s="22">
        <v>2018</v>
      </c>
      <c r="Y120" s="22">
        <v>27</v>
      </c>
      <c r="Z120" s="22">
        <v>8</v>
      </c>
      <c r="AA120" s="22">
        <v>2018</v>
      </c>
    </row>
    <row r="121" spans="1:191" s="179" customFormat="1" ht="25.5">
      <c r="A121" s="16">
        <f t="shared" si="1"/>
        <v>120</v>
      </c>
      <c r="B121" s="16">
        <v>120</v>
      </c>
      <c r="C121" s="42" t="s">
        <v>3468</v>
      </c>
      <c r="D121" s="33">
        <v>1</v>
      </c>
      <c r="E121" s="33">
        <v>10</v>
      </c>
      <c r="F121" s="33">
        <v>1966</v>
      </c>
      <c r="G121" s="16">
        <f>'[1]DS NHAN SU'!$G$2-F121</f>
        <v>52</v>
      </c>
      <c r="H121" s="33">
        <v>1</v>
      </c>
      <c r="I121" s="43" t="s">
        <v>3469</v>
      </c>
      <c r="J121" s="43" t="s">
        <v>3470</v>
      </c>
      <c r="K121" s="33">
        <v>5</v>
      </c>
      <c r="L121" s="33">
        <v>3</v>
      </c>
      <c r="M121" s="33">
        <v>2007</v>
      </c>
      <c r="N121" s="33" t="s">
        <v>1406</v>
      </c>
      <c r="O121" s="33" t="s">
        <v>3471</v>
      </c>
      <c r="P121" s="33" t="s">
        <v>1406</v>
      </c>
      <c r="Q121" s="16" t="s">
        <v>128</v>
      </c>
      <c r="R121" s="33" t="s">
        <v>150</v>
      </c>
      <c r="S121" s="33" t="s">
        <v>151</v>
      </c>
      <c r="T121" s="80">
        <v>204</v>
      </c>
      <c r="U121" s="45">
        <v>43313</v>
      </c>
      <c r="V121" s="22">
        <v>1</v>
      </c>
      <c r="W121" s="22">
        <v>9</v>
      </c>
      <c r="X121" s="22">
        <v>2018</v>
      </c>
      <c r="Y121" s="22">
        <v>27</v>
      </c>
      <c r="Z121" s="22">
        <v>8</v>
      </c>
      <c r="AA121" s="22">
        <v>2018</v>
      </c>
    </row>
    <row r="122" spans="1:191" s="179" customFormat="1" ht="25.5">
      <c r="A122" s="16">
        <f t="shared" si="1"/>
        <v>121</v>
      </c>
      <c r="B122" s="16">
        <v>121</v>
      </c>
      <c r="C122" s="31" t="s">
        <v>3478</v>
      </c>
      <c r="D122" s="16">
        <v>3</v>
      </c>
      <c r="E122" s="16">
        <v>4</v>
      </c>
      <c r="F122" s="16">
        <v>1993</v>
      </c>
      <c r="G122" s="16">
        <f>'[1]DS NHAN SU'!$G$2-F122</f>
        <v>25</v>
      </c>
      <c r="H122" s="16">
        <v>0</v>
      </c>
      <c r="I122" s="32" t="s">
        <v>3479</v>
      </c>
      <c r="J122" s="32" t="s">
        <v>3480</v>
      </c>
      <c r="K122" s="16">
        <v>29</v>
      </c>
      <c r="L122" s="16">
        <v>4</v>
      </c>
      <c r="M122" s="16">
        <v>2011</v>
      </c>
      <c r="N122" s="16" t="s">
        <v>290</v>
      </c>
      <c r="O122" s="16" t="s">
        <v>3481</v>
      </c>
      <c r="P122" s="16" t="s">
        <v>290</v>
      </c>
      <c r="Q122" s="16" t="s">
        <v>128</v>
      </c>
      <c r="R122" s="33" t="s">
        <v>291</v>
      </c>
      <c r="S122" s="16" t="s">
        <v>292</v>
      </c>
      <c r="T122" s="16">
        <v>11</v>
      </c>
      <c r="U122" s="45">
        <v>43102</v>
      </c>
      <c r="V122" s="22">
        <v>1</v>
      </c>
      <c r="W122" s="22">
        <v>9</v>
      </c>
      <c r="X122" s="22">
        <v>2018</v>
      </c>
      <c r="Y122" s="22">
        <v>27</v>
      </c>
      <c r="Z122" s="22">
        <v>8</v>
      </c>
      <c r="AA122" s="22">
        <v>2018</v>
      </c>
    </row>
    <row r="123" spans="1:191" s="179" customFormat="1" ht="25.5">
      <c r="A123" s="16">
        <f t="shared" si="1"/>
        <v>122</v>
      </c>
      <c r="B123" s="16">
        <v>122</v>
      </c>
      <c r="C123" s="39" t="s">
        <v>3488</v>
      </c>
      <c r="D123" s="16">
        <v>25</v>
      </c>
      <c r="E123" s="16">
        <v>4</v>
      </c>
      <c r="F123" s="16">
        <v>1973</v>
      </c>
      <c r="G123" s="16">
        <f>'[1]DS NHAN SU'!$G$2-F123</f>
        <v>45</v>
      </c>
      <c r="H123" s="16">
        <v>1</v>
      </c>
      <c r="I123" s="40" t="s">
        <v>3489</v>
      </c>
      <c r="J123" s="40" t="s">
        <v>3490</v>
      </c>
      <c r="K123" s="16">
        <v>1</v>
      </c>
      <c r="L123" s="16">
        <v>4</v>
      </c>
      <c r="M123" s="16">
        <v>2017</v>
      </c>
      <c r="N123" s="22" t="s">
        <v>268</v>
      </c>
      <c r="O123" s="22" t="s">
        <v>3491</v>
      </c>
      <c r="P123" s="22" t="s">
        <v>268</v>
      </c>
      <c r="Q123" s="16" t="s">
        <v>350</v>
      </c>
      <c r="R123" s="29" t="s">
        <v>402</v>
      </c>
      <c r="S123" s="22" t="s">
        <v>151</v>
      </c>
      <c r="T123" s="16">
        <v>107</v>
      </c>
      <c r="U123" s="45">
        <v>43240</v>
      </c>
      <c r="V123" s="22">
        <v>1</v>
      </c>
      <c r="W123" s="22">
        <v>9</v>
      </c>
      <c r="X123" s="22">
        <v>2018</v>
      </c>
      <c r="Y123" s="22">
        <v>27</v>
      </c>
      <c r="Z123" s="22">
        <v>8</v>
      </c>
      <c r="AA123" s="22">
        <v>2018</v>
      </c>
    </row>
    <row r="124" spans="1:191" s="179" customFormat="1" ht="25.5">
      <c r="A124" s="16">
        <f t="shared" si="1"/>
        <v>123</v>
      </c>
      <c r="B124" s="16">
        <v>123</v>
      </c>
      <c r="C124" s="39" t="s">
        <v>977</v>
      </c>
      <c r="D124" s="16">
        <v>21</v>
      </c>
      <c r="E124" s="16">
        <v>9</v>
      </c>
      <c r="F124" s="22">
        <v>1989</v>
      </c>
      <c r="G124" s="16">
        <f>'[1]DS NHAN SU'!$G$2-F124</f>
        <v>29</v>
      </c>
      <c r="H124" s="16">
        <v>0</v>
      </c>
      <c r="I124" s="35" t="s">
        <v>3532</v>
      </c>
      <c r="J124" s="35" t="s">
        <v>3533</v>
      </c>
      <c r="K124" s="66">
        <v>10</v>
      </c>
      <c r="L124" s="66">
        <v>3</v>
      </c>
      <c r="M124" s="66">
        <v>2006</v>
      </c>
      <c r="N124" s="22" t="s">
        <v>337</v>
      </c>
      <c r="O124" s="22" t="s">
        <v>338</v>
      </c>
      <c r="P124" s="22" t="s">
        <v>337</v>
      </c>
      <c r="Q124" s="16" t="s">
        <v>350</v>
      </c>
      <c r="R124" s="33" t="s">
        <v>303</v>
      </c>
      <c r="S124" s="16" t="s">
        <v>292</v>
      </c>
      <c r="T124" s="16">
        <v>347</v>
      </c>
      <c r="U124" s="45">
        <v>43059</v>
      </c>
      <c r="V124" s="22">
        <v>1</v>
      </c>
      <c r="W124" s="22">
        <v>9</v>
      </c>
      <c r="X124" s="22">
        <v>2018</v>
      </c>
      <c r="Y124" s="22">
        <v>27</v>
      </c>
      <c r="Z124" s="22">
        <v>8</v>
      </c>
      <c r="AA124" s="22">
        <v>2018</v>
      </c>
    </row>
    <row r="125" spans="1:191" s="179" customFormat="1" ht="25.5">
      <c r="A125" s="16">
        <f t="shared" si="1"/>
        <v>124</v>
      </c>
      <c r="B125" s="16">
        <v>124</v>
      </c>
      <c r="C125" s="39" t="s">
        <v>3535</v>
      </c>
      <c r="D125" s="16">
        <v>15</v>
      </c>
      <c r="E125" s="16">
        <v>1</v>
      </c>
      <c r="F125" s="16">
        <v>1994</v>
      </c>
      <c r="G125" s="16">
        <f>'[1]DS NHAN SU'!$G$2-F125</f>
        <v>24</v>
      </c>
      <c r="H125" s="16">
        <v>1</v>
      </c>
      <c r="I125" s="40" t="s">
        <v>3536</v>
      </c>
      <c r="J125" s="40" t="s">
        <v>3537</v>
      </c>
      <c r="K125" s="16">
        <v>21</v>
      </c>
      <c r="L125" s="16">
        <v>9</v>
      </c>
      <c r="M125" s="16">
        <v>2009</v>
      </c>
      <c r="N125" s="22" t="s">
        <v>1085</v>
      </c>
      <c r="O125" s="22" t="s">
        <v>3538</v>
      </c>
      <c r="P125" s="22" t="s">
        <v>1085</v>
      </c>
      <c r="Q125" s="16" t="s">
        <v>350</v>
      </c>
      <c r="R125" s="33" t="s">
        <v>303</v>
      </c>
      <c r="S125" s="16" t="s">
        <v>292</v>
      </c>
      <c r="T125" s="16">
        <v>452</v>
      </c>
      <c r="U125" s="29">
        <v>43273</v>
      </c>
      <c r="V125" s="22">
        <v>1</v>
      </c>
      <c r="W125" s="22">
        <v>9</v>
      </c>
      <c r="X125" s="22">
        <v>2018</v>
      </c>
      <c r="Y125" s="22">
        <v>27</v>
      </c>
      <c r="Z125" s="22">
        <v>8</v>
      </c>
      <c r="AA125" s="22">
        <v>2018</v>
      </c>
    </row>
    <row r="126" spans="1:191" s="179" customFormat="1" ht="25.5">
      <c r="A126" s="16">
        <f t="shared" si="1"/>
        <v>125</v>
      </c>
      <c r="B126" s="16">
        <v>125</v>
      </c>
      <c r="C126" s="42" t="s">
        <v>3544</v>
      </c>
      <c r="D126" s="33">
        <v>11</v>
      </c>
      <c r="E126" s="33">
        <v>8</v>
      </c>
      <c r="F126" s="33">
        <v>1974</v>
      </c>
      <c r="G126" s="16">
        <f>'[1]DS NHAN SU'!$G$2-F126</f>
        <v>44</v>
      </c>
      <c r="H126" s="33">
        <v>1</v>
      </c>
      <c r="I126" s="43" t="s">
        <v>3545</v>
      </c>
      <c r="J126" s="43" t="s">
        <v>3546</v>
      </c>
      <c r="K126" s="33">
        <v>17</v>
      </c>
      <c r="L126" s="33">
        <v>11</v>
      </c>
      <c r="M126" s="33">
        <v>2017</v>
      </c>
      <c r="N126" s="33" t="s">
        <v>494</v>
      </c>
      <c r="O126" s="33" t="s">
        <v>3547</v>
      </c>
      <c r="P126" s="33" t="s">
        <v>494</v>
      </c>
      <c r="Q126" s="33" t="s">
        <v>541</v>
      </c>
      <c r="R126" s="33" t="s">
        <v>402</v>
      </c>
      <c r="S126" s="33" t="s">
        <v>151</v>
      </c>
      <c r="T126" s="80">
        <v>140</v>
      </c>
      <c r="U126" s="45">
        <v>43267</v>
      </c>
      <c r="V126" s="22">
        <v>1</v>
      </c>
      <c r="W126" s="22">
        <v>9</v>
      </c>
      <c r="X126" s="22">
        <v>2018</v>
      </c>
      <c r="Y126" s="22">
        <v>27</v>
      </c>
      <c r="Z126" s="22">
        <v>8</v>
      </c>
      <c r="AA126" s="22">
        <v>2018</v>
      </c>
    </row>
    <row r="127" spans="1:191" s="179" customFormat="1" ht="25.5">
      <c r="A127" s="16">
        <f t="shared" si="1"/>
        <v>126</v>
      </c>
      <c r="B127" s="16">
        <v>126</v>
      </c>
      <c r="C127" s="39" t="s">
        <v>3554</v>
      </c>
      <c r="D127" s="16">
        <v>28</v>
      </c>
      <c r="E127" s="16">
        <v>10</v>
      </c>
      <c r="F127" s="16">
        <v>1985</v>
      </c>
      <c r="G127" s="16">
        <f>'[1]DS NHAN SU'!$G$2-F127</f>
        <v>33</v>
      </c>
      <c r="H127" s="22">
        <v>1</v>
      </c>
      <c r="I127" s="40" t="s">
        <v>3555</v>
      </c>
      <c r="J127" s="40" t="s">
        <v>3556</v>
      </c>
      <c r="K127" s="16">
        <v>11</v>
      </c>
      <c r="L127" s="16">
        <v>8</v>
      </c>
      <c r="M127" s="16">
        <v>2014</v>
      </c>
      <c r="N127" s="22" t="s">
        <v>339</v>
      </c>
      <c r="O127" s="22" t="s">
        <v>3557</v>
      </c>
      <c r="P127" s="22" t="s">
        <v>339</v>
      </c>
      <c r="Q127" s="22" t="s">
        <v>541</v>
      </c>
      <c r="R127" s="22" t="s">
        <v>402</v>
      </c>
      <c r="S127" s="22" t="s">
        <v>151</v>
      </c>
      <c r="T127" s="16">
        <v>205</v>
      </c>
      <c r="U127" s="45">
        <v>43313</v>
      </c>
      <c r="V127" s="22">
        <v>1</v>
      </c>
      <c r="W127" s="22">
        <v>9</v>
      </c>
      <c r="X127" s="22">
        <v>2018</v>
      </c>
      <c r="Y127" s="22">
        <v>27</v>
      </c>
      <c r="Z127" s="22">
        <v>8</v>
      </c>
      <c r="AA127" s="22">
        <v>2018</v>
      </c>
    </row>
    <row r="128" spans="1:191" s="179" customFormat="1" ht="25.5">
      <c r="A128" s="16">
        <f t="shared" si="1"/>
        <v>127</v>
      </c>
      <c r="B128" s="16">
        <v>127</v>
      </c>
      <c r="C128" s="39" t="s">
        <v>3447</v>
      </c>
      <c r="D128" s="52">
        <v>28</v>
      </c>
      <c r="E128" s="52">
        <v>2</v>
      </c>
      <c r="F128" s="52">
        <v>1972</v>
      </c>
      <c r="G128" s="16">
        <f>'[1]DS NHAN SU'!$G$2-F128</f>
        <v>46</v>
      </c>
      <c r="H128" s="53">
        <v>1</v>
      </c>
      <c r="I128" s="86" t="s">
        <v>3448</v>
      </c>
      <c r="J128" s="86" t="s">
        <v>3449</v>
      </c>
      <c r="K128" s="52">
        <v>7</v>
      </c>
      <c r="L128" s="52">
        <v>1</v>
      </c>
      <c r="M128" s="52">
        <v>2011</v>
      </c>
      <c r="N128" s="53" t="s">
        <v>70</v>
      </c>
      <c r="O128" s="53" t="s">
        <v>3450</v>
      </c>
      <c r="P128" s="53" t="s">
        <v>70</v>
      </c>
      <c r="Q128" s="33" t="s">
        <v>541</v>
      </c>
      <c r="R128" s="53" t="s">
        <v>3451</v>
      </c>
      <c r="S128" s="22" t="s">
        <v>270</v>
      </c>
      <c r="T128" s="16">
        <v>147</v>
      </c>
      <c r="U128" s="45">
        <v>43274</v>
      </c>
      <c r="V128" s="22">
        <v>1</v>
      </c>
      <c r="W128" s="22">
        <v>9</v>
      </c>
      <c r="X128" s="22">
        <v>2018</v>
      </c>
      <c r="Y128" s="22">
        <v>27</v>
      </c>
      <c r="Z128" s="22">
        <v>8</v>
      </c>
      <c r="AA128" s="22">
        <v>2018</v>
      </c>
    </row>
    <row r="129" spans="1:27" s="179" customFormat="1" ht="25.5">
      <c r="A129" s="16">
        <f t="shared" si="1"/>
        <v>128</v>
      </c>
      <c r="B129" s="16">
        <v>128</v>
      </c>
      <c r="C129" s="42" t="s">
        <v>3579</v>
      </c>
      <c r="D129" s="33">
        <v>28</v>
      </c>
      <c r="E129" s="33">
        <v>12</v>
      </c>
      <c r="F129" s="33">
        <v>1962</v>
      </c>
      <c r="G129" s="16">
        <f>'[1]DS NHAN SU'!$G$2-F129</f>
        <v>56</v>
      </c>
      <c r="H129" s="33">
        <v>0</v>
      </c>
      <c r="I129" s="43" t="s">
        <v>3580</v>
      </c>
      <c r="J129" s="43" t="s">
        <v>3581</v>
      </c>
      <c r="K129" s="33">
        <v>8</v>
      </c>
      <c r="L129" s="33">
        <v>11</v>
      </c>
      <c r="M129" s="33">
        <v>2006</v>
      </c>
      <c r="N129" s="33" t="s">
        <v>1406</v>
      </c>
      <c r="O129" s="33" t="s">
        <v>3582</v>
      </c>
      <c r="P129" s="33" t="s">
        <v>1406</v>
      </c>
      <c r="Q129" s="16" t="s">
        <v>779</v>
      </c>
      <c r="R129" s="33" t="s">
        <v>209</v>
      </c>
      <c r="S129" s="33" t="s">
        <v>151</v>
      </c>
      <c r="T129" s="80">
        <v>7</v>
      </c>
      <c r="U129" s="45">
        <v>43282</v>
      </c>
      <c r="V129" s="22">
        <v>1</v>
      </c>
      <c r="W129" s="22">
        <v>9</v>
      </c>
      <c r="X129" s="22">
        <v>2018</v>
      </c>
      <c r="Y129" s="22">
        <v>27</v>
      </c>
      <c r="Z129" s="22">
        <v>8</v>
      </c>
      <c r="AA129" s="22">
        <v>2018</v>
      </c>
    </row>
    <row r="130" spans="1:27" s="179" customFormat="1" ht="25.5">
      <c r="A130" s="16">
        <f t="shared" si="1"/>
        <v>129</v>
      </c>
      <c r="B130" s="16">
        <v>129</v>
      </c>
      <c r="C130" s="42" t="s">
        <v>3606</v>
      </c>
      <c r="D130" s="33">
        <v>28</v>
      </c>
      <c r="E130" s="33">
        <v>6</v>
      </c>
      <c r="F130" s="33">
        <v>1981</v>
      </c>
      <c r="G130" s="16">
        <f>'[1]DS NHAN SU'!$G$2-F130</f>
        <v>37</v>
      </c>
      <c r="H130" s="33">
        <v>0</v>
      </c>
      <c r="I130" s="43" t="s">
        <v>3607</v>
      </c>
      <c r="J130" s="43" t="s">
        <v>3608</v>
      </c>
      <c r="K130" s="33">
        <v>28</v>
      </c>
      <c r="L130" s="33">
        <v>6</v>
      </c>
      <c r="M130" s="33">
        <v>2007</v>
      </c>
      <c r="N130" s="33" t="s">
        <v>1085</v>
      </c>
      <c r="O130" s="33" t="s">
        <v>3609</v>
      </c>
      <c r="P130" s="33" t="s">
        <v>1085</v>
      </c>
      <c r="Q130" s="16" t="s">
        <v>895</v>
      </c>
      <c r="R130" s="33" t="s">
        <v>3610</v>
      </c>
      <c r="S130" s="33" t="s">
        <v>151</v>
      </c>
      <c r="T130" s="80">
        <v>176</v>
      </c>
      <c r="U130" s="45">
        <v>43282</v>
      </c>
      <c r="V130" s="22">
        <v>1</v>
      </c>
      <c r="W130" s="22">
        <v>9</v>
      </c>
      <c r="X130" s="22">
        <v>2018</v>
      </c>
      <c r="Y130" s="22">
        <v>27</v>
      </c>
      <c r="Z130" s="22">
        <v>8</v>
      </c>
      <c r="AA130" s="22">
        <v>2018</v>
      </c>
    </row>
    <row r="131" spans="1:27" s="179" customFormat="1" ht="25.5">
      <c r="A131" s="16">
        <f t="shared" si="1"/>
        <v>130</v>
      </c>
      <c r="B131" s="16">
        <v>130</v>
      </c>
      <c r="C131" s="42" t="s">
        <v>3647</v>
      </c>
      <c r="D131" s="33">
        <v>11</v>
      </c>
      <c r="E131" s="33">
        <v>11</v>
      </c>
      <c r="F131" s="33">
        <v>1970</v>
      </c>
      <c r="G131" s="16">
        <f>'[1]DS NHAN SU'!$G$2-F131</f>
        <v>48</v>
      </c>
      <c r="H131" s="33">
        <v>0</v>
      </c>
      <c r="I131" s="43" t="s">
        <v>3648</v>
      </c>
      <c r="J131" s="43" t="s">
        <v>3649</v>
      </c>
      <c r="K131" s="33">
        <v>15</v>
      </c>
      <c r="L131" s="33">
        <v>2</v>
      </c>
      <c r="M131" s="33">
        <v>2012</v>
      </c>
      <c r="N131" s="33" t="s">
        <v>1406</v>
      </c>
      <c r="O131" s="33" t="s">
        <v>3650</v>
      </c>
      <c r="P131" s="33" t="s">
        <v>1406</v>
      </c>
      <c r="Q131" s="16" t="s">
        <v>1059</v>
      </c>
      <c r="R131" s="33" t="s">
        <v>1060</v>
      </c>
      <c r="S131" s="33" t="s">
        <v>151</v>
      </c>
      <c r="T131" s="80">
        <v>210</v>
      </c>
      <c r="U131" s="45">
        <v>43318</v>
      </c>
      <c r="V131" s="22">
        <v>1</v>
      </c>
      <c r="W131" s="22">
        <v>9</v>
      </c>
      <c r="X131" s="22">
        <v>2018</v>
      </c>
      <c r="Y131" s="22">
        <v>27</v>
      </c>
      <c r="Z131" s="22">
        <v>8</v>
      </c>
      <c r="AA131" s="22">
        <v>2018</v>
      </c>
    </row>
    <row r="132" spans="1:27" s="179" customFormat="1" ht="25.5">
      <c r="A132" s="16">
        <f t="shared" si="1"/>
        <v>131</v>
      </c>
      <c r="B132" s="16">
        <v>131</v>
      </c>
      <c r="C132" s="31" t="s">
        <v>3700</v>
      </c>
      <c r="D132" s="16">
        <v>7</v>
      </c>
      <c r="E132" s="16">
        <v>1</v>
      </c>
      <c r="F132" s="16">
        <v>1983</v>
      </c>
      <c r="G132" s="16">
        <f>'[1]DS NHAN SU'!$G$2-F132</f>
        <v>35</v>
      </c>
      <c r="H132" s="16">
        <v>1</v>
      </c>
      <c r="I132" s="16" t="s">
        <v>3701</v>
      </c>
      <c r="J132" s="32" t="s">
        <v>3702</v>
      </c>
      <c r="K132" s="16">
        <v>18</v>
      </c>
      <c r="L132" s="16">
        <v>9</v>
      </c>
      <c r="M132" s="16">
        <v>2001</v>
      </c>
      <c r="N132" s="16" t="s">
        <v>889</v>
      </c>
      <c r="O132" s="16" t="s">
        <v>3703</v>
      </c>
      <c r="P132" s="16" t="s">
        <v>889</v>
      </c>
      <c r="Q132" s="16" t="s">
        <v>1769</v>
      </c>
      <c r="R132" s="33" t="s">
        <v>1770</v>
      </c>
      <c r="S132" s="16" t="s">
        <v>151</v>
      </c>
      <c r="T132" s="16">
        <v>198</v>
      </c>
      <c r="U132" s="29">
        <v>43102</v>
      </c>
      <c r="V132" s="22">
        <v>1</v>
      </c>
      <c r="W132" s="22">
        <v>9</v>
      </c>
      <c r="X132" s="22">
        <v>2018</v>
      </c>
      <c r="Y132" s="22">
        <v>27</v>
      </c>
      <c r="Z132" s="22">
        <v>8</v>
      </c>
      <c r="AA132" s="22">
        <v>2018</v>
      </c>
    </row>
    <row r="133" spans="1:27" s="179" customFormat="1" ht="25.5">
      <c r="A133" s="16">
        <f t="shared" si="1"/>
        <v>132</v>
      </c>
      <c r="B133" s="16">
        <v>132</v>
      </c>
      <c r="C133" s="39" t="s">
        <v>3709</v>
      </c>
      <c r="D133" s="16">
        <v>13</v>
      </c>
      <c r="E133" s="16">
        <v>2</v>
      </c>
      <c r="F133" s="16">
        <v>1984</v>
      </c>
      <c r="G133" s="16">
        <f>'[1]DS NHAN SU'!$G$2-F133</f>
        <v>34</v>
      </c>
      <c r="H133" s="16">
        <v>1</v>
      </c>
      <c r="I133" s="40" t="s">
        <v>3710</v>
      </c>
      <c r="J133" s="40" t="s">
        <v>3711</v>
      </c>
      <c r="K133" s="16">
        <v>30</v>
      </c>
      <c r="L133" s="16">
        <v>1</v>
      </c>
      <c r="M133" s="16">
        <v>2013</v>
      </c>
      <c r="N133" s="22" t="s">
        <v>268</v>
      </c>
      <c r="O133" s="22" t="s">
        <v>3712</v>
      </c>
      <c r="P133" s="22" t="s">
        <v>268</v>
      </c>
      <c r="Q133" s="16" t="s">
        <v>1932</v>
      </c>
      <c r="R133" s="22" t="s">
        <v>3713</v>
      </c>
      <c r="S133" s="22" t="s">
        <v>151</v>
      </c>
      <c r="T133" s="16">
        <v>98</v>
      </c>
      <c r="U133" s="45">
        <v>43221</v>
      </c>
      <c r="V133" s="22">
        <v>1</v>
      </c>
      <c r="W133" s="22">
        <v>9</v>
      </c>
      <c r="X133" s="22">
        <v>2018</v>
      </c>
      <c r="Y133" s="22">
        <v>27</v>
      </c>
      <c r="Z133" s="22">
        <v>8</v>
      </c>
      <c r="AA133" s="22">
        <v>2018</v>
      </c>
    </row>
    <row r="134" spans="1:27" s="179" customFormat="1" ht="25.5">
      <c r="A134" s="16">
        <f t="shared" si="1"/>
        <v>133</v>
      </c>
      <c r="B134" s="16">
        <v>133</v>
      </c>
      <c r="C134" s="31" t="s">
        <v>3726</v>
      </c>
      <c r="D134" s="16">
        <v>25</v>
      </c>
      <c r="E134" s="16">
        <v>12</v>
      </c>
      <c r="F134" s="16">
        <v>1986</v>
      </c>
      <c r="G134" s="16">
        <f>'[1]DS NHAN SU'!$G$2-F134</f>
        <v>32</v>
      </c>
      <c r="H134" s="16">
        <v>1</v>
      </c>
      <c r="I134" s="32" t="s">
        <v>3727</v>
      </c>
      <c r="J134" s="32" t="s">
        <v>3728</v>
      </c>
      <c r="K134" s="16">
        <v>21</v>
      </c>
      <c r="L134" s="16">
        <v>12</v>
      </c>
      <c r="M134" s="16">
        <v>2009</v>
      </c>
      <c r="N134" s="16" t="s">
        <v>1014</v>
      </c>
      <c r="O134" s="16" t="s">
        <v>3729</v>
      </c>
      <c r="P134" s="16" t="s">
        <v>1014</v>
      </c>
      <c r="Q134" s="16" t="s">
        <v>1932</v>
      </c>
      <c r="R134" s="33" t="s">
        <v>303</v>
      </c>
      <c r="S134" s="16" t="s">
        <v>292</v>
      </c>
      <c r="T134" s="16">
        <v>289</v>
      </c>
      <c r="U134" s="45">
        <v>42996</v>
      </c>
      <c r="V134" s="22">
        <v>1</v>
      </c>
      <c r="W134" s="22">
        <v>9</v>
      </c>
      <c r="X134" s="22">
        <v>2018</v>
      </c>
      <c r="Y134" s="22">
        <v>27</v>
      </c>
      <c r="Z134" s="22">
        <v>8</v>
      </c>
      <c r="AA134" s="22">
        <v>2018</v>
      </c>
    </row>
    <row r="135" spans="1:27" s="179" customFormat="1" ht="38.25">
      <c r="A135" s="16">
        <f t="shared" si="1"/>
        <v>134</v>
      </c>
      <c r="B135" s="16">
        <v>134</v>
      </c>
      <c r="C135" s="31" t="s">
        <v>3732</v>
      </c>
      <c r="D135" s="16">
        <v>12</v>
      </c>
      <c r="E135" s="16">
        <v>1</v>
      </c>
      <c r="F135" s="16">
        <v>1984</v>
      </c>
      <c r="G135" s="16">
        <f>'[1]DS NHAN SU'!$G$2-F135</f>
        <v>34</v>
      </c>
      <c r="H135" s="16">
        <v>1</v>
      </c>
      <c r="I135" s="32" t="s">
        <v>3733</v>
      </c>
      <c r="J135" s="32" t="s">
        <v>3734</v>
      </c>
      <c r="K135" s="16">
        <v>11</v>
      </c>
      <c r="L135" s="16">
        <v>7</v>
      </c>
      <c r="M135" s="16">
        <v>2000</v>
      </c>
      <c r="N135" s="16" t="s">
        <v>3735</v>
      </c>
      <c r="O135" s="16" t="s">
        <v>3736</v>
      </c>
      <c r="P135" s="16" t="s">
        <v>70</v>
      </c>
      <c r="Q135" s="22" t="s">
        <v>2030</v>
      </c>
      <c r="R135" s="33" t="s">
        <v>2047</v>
      </c>
      <c r="S135" s="16" t="s">
        <v>151</v>
      </c>
      <c r="T135" s="16">
        <v>130</v>
      </c>
      <c r="U135" s="45">
        <v>43102</v>
      </c>
      <c r="V135" s="22">
        <v>1</v>
      </c>
      <c r="W135" s="22">
        <v>9</v>
      </c>
      <c r="X135" s="22">
        <v>2018</v>
      </c>
      <c r="Y135" s="22">
        <v>27</v>
      </c>
      <c r="Z135" s="22">
        <v>8</v>
      </c>
      <c r="AA135" s="22">
        <v>2018</v>
      </c>
    </row>
    <row r="136" spans="1:27" s="179" customFormat="1" ht="38.25">
      <c r="A136" s="16">
        <f t="shared" si="1"/>
        <v>135</v>
      </c>
      <c r="B136" s="16">
        <v>135</v>
      </c>
      <c r="C136" s="31" t="s">
        <v>4140</v>
      </c>
      <c r="D136" s="16">
        <v>13</v>
      </c>
      <c r="E136" s="16">
        <v>5</v>
      </c>
      <c r="F136" s="16">
        <v>1986</v>
      </c>
      <c r="G136" s="16">
        <f>'[1]DS NHAN SU'!$G$2-F136</f>
        <v>32</v>
      </c>
      <c r="H136" s="16">
        <v>0</v>
      </c>
      <c r="I136" s="32" t="s">
        <v>4141</v>
      </c>
      <c r="J136" s="32" t="s">
        <v>4142</v>
      </c>
      <c r="K136" s="16">
        <v>5</v>
      </c>
      <c r="L136" s="16">
        <v>3</v>
      </c>
      <c r="M136" s="16">
        <v>2008</v>
      </c>
      <c r="N136" s="16" t="s">
        <v>311</v>
      </c>
      <c r="O136" s="16" t="s">
        <v>4143</v>
      </c>
      <c r="P136" s="16" t="s">
        <v>311</v>
      </c>
      <c r="Q136" s="22" t="s">
        <v>2030</v>
      </c>
      <c r="R136" s="41" t="s">
        <v>4144</v>
      </c>
      <c r="S136" s="16" t="s">
        <v>280</v>
      </c>
      <c r="T136" s="16">
        <v>131</v>
      </c>
      <c r="U136" s="29">
        <v>43102</v>
      </c>
      <c r="V136" s="22">
        <v>1</v>
      </c>
      <c r="W136" s="22">
        <v>9</v>
      </c>
      <c r="X136" s="22">
        <v>2018</v>
      </c>
      <c r="Y136" s="22">
        <v>27</v>
      </c>
      <c r="Z136" s="22">
        <v>8</v>
      </c>
      <c r="AA136" s="22">
        <v>2018</v>
      </c>
    </row>
    <row r="137" spans="1:27" s="179" customFormat="1" ht="25.5">
      <c r="A137" s="16">
        <f t="shared" si="1"/>
        <v>136</v>
      </c>
      <c r="B137" s="16">
        <v>136</v>
      </c>
      <c r="C137" s="39" t="s">
        <v>4604</v>
      </c>
      <c r="D137" s="16">
        <v>10</v>
      </c>
      <c r="E137" s="16">
        <v>12</v>
      </c>
      <c r="F137" s="16">
        <v>1991</v>
      </c>
      <c r="G137" s="16">
        <f>'[1]DS NHAN SU'!$G$2-F137</f>
        <v>27</v>
      </c>
      <c r="H137" s="16">
        <v>1</v>
      </c>
      <c r="I137" s="40" t="s">
        <v>2373</v>
      </c>
      <c r="J137" s="40" t="s">
        <v>2374</v>
      </c>
      <c r="K137" s="16">
        <v>3</v>
      </c>
      <c r="L137" s="16">
        <v>8</v>
      </c>
      <c r="M137" s="16">
        <v>2007</v>
      </c>
      <c r="N137" s="22" t="s">
        <v>320</v>
      </c>
      <c r="O137" s="22" t="s">
        <v>2375</v>
      </c>
      <c r="P137" s="22" t="s">
        <v>320</v>
      </c>
      <c r="Q137" s="16" t="s">
        <v>2263</v>
      </c>
      <c r="R137" s="29" t="s">
        <v>2367</v>
      </c>
      <c r="S137" s="22" t="s">
        <v>270</v>
      </c>
      <c r="T137" s="16">
        <v>104</v>
      </c>
      <c r="U137" s="29">
        <v>43233</v>
      </c>
      <c r="V137" s="22">
        <v>1</v>
      </c>
      <c r="W137" s="22">
        <v>9</v>
      </c>
      <c r="X137" s="22">
        <v>2018</v>
      </c>
      <c r="Y137" s="22">
        <v>27</v>
      </c>
      <c r="Z137" s="22">
        <v>8</v>
      </c>
      <c r="AA137" s="22">
        <v>2018</v>
      </c>
    </row>
    <row r="138" spans="1:27" s="179" customFormat="1" ht="25.5">
      <c r="A138" s="16">
        <f t="shared" si="1"/>
        <v>137</v>
      </c>
      <c r="B138" s="16">
        <v>137</v>
      </c>
      <c r="C138" s="39" t="s">
        <v>3848</v>
      </c>
      <c r="D138" s="16">
        <v>2</v>
      </c>
      <c r="E138" s="16">
        <v>6</v>
      </c>
      <c r="F138" s="16">
        <v>1987</v>
      </c>
      <c r="G138" s="16">
        <f>'[1]DS NHAN SU'!$G$2-F138</f>
        <v>31</v>
      </c>
      <c r="H138" s="22">
        <v>1</v>
      </c>
      <c r="I138" s="40" t="s">
        <v>3849</v>
      </c>
      <c r="J138" s="40" t="s">
        <v>3850</v>
      </c>
      <c r="K138" s="16">
        <v>7</v>
      </c>
      <c r="L138" s="16">
        <v>2</v>
      </c>
      <c r="M138" s="16">
        <v>2017</v>
      </c>
      <c r="N138" s="22" t="s">
        <v>268</v>
      </c>
      <c r="O138" s="22" t="s">
        <v>3851</v>
      </c>
      <c r="P138" s="22" t="s">
        <v>268</v>
      </c>
      <c r="Q138" s="22" t="s">
        <v>2443</v>
      </c>
      <c r="R138" s="22" t="s">
        <v>209</v>
      </c>
      <c r="S138" s="22" t="s">
        <v>270</v>
      </c>
      <c r="T138" s="16">
        <v>143</v>
      </c>
      <c r="U138" s="45">
        <v>43268</v>
      </c>
      <c r="V138" s="22">
        <v>1</v>
      </c>
      <c r="W138" s="22">
        <v>9</v>
      </c>
      <c r="X138" s="22">
        <v>2018</v>
      </c>
      <c r="Y138" s="22">
        <v>27</v>
      </c>
      <c r="Z138" s="22">
        <v>8</v>
      </c>
      <c r="AA138" s="22">
        <v>2018</v>
      </c>
    </row>
    <row r="139" spans="1:27" s="179" customFormat="1" ht="25.5">
      <c r="A139" s="16">
        <f t="shared" si="1"/>
        <v>138</v>
      </c>
      <c r="B139" s="16">
        <v>138</v>
      </c>
      <c r="C139" s="42" t="s">
        <v>3765</v>
      </c>
      <c r="D139" s="33">
        <v>20</v>
      </c>
      <c r="E139" s="33">
        <v>9</v>
      </c>
      <c r="F139" s="33">
        <v>1972</v>
      </c>
      <c r="G139" s="16">
        <f>'[1]DS NHAN SU'!$G$2-F139</f>
        <v>46</v>
      </c>
      <c r="H139" s="33">
        <v>1</v>
      </c>
      <c r="I139" s="43" t="s">
        <v>3766</v>
      </c>
      <c r="J139" s="43" t="s">
        <v>3767</v>
      </c>
      <c r="K139" s="33">
        <v>5</v>
      </c>
      <c r="L139" s="33">
        <v>10</v>
      </c>
      <c r="M139" s="33">
        <v>2010</v>
      </c>
      <c r="N139" s="33" t="s">
        <v>1406</v>
      </c>
      <c r="O139" s="33" t="s">
        <v>3768</v>
      </c>
      <c r="P139" s="33" t="s">
        <v>1406</v>
      </c>
      <c r="Q139" s="22" t="s">
        <v>1691</v>
      </c>
      <c r="R139" s="33" t="s">
        <v>3769</v>
      </c>
      <c r="S139" s="33" t="s">
        <v>151</v>
      </c>
      <c r="T139" s="80">
        <v>193</v>
      </c>
      <c r="U139" s="45">
        <v>43313</v>
      </c>
      <c r="V139" s="22">
        <v>1</v>
      </c>
      <c r="W139" s="22">
        <v>9</v>
      </c>
      <c r="X139" s="22">
        <v>2018</v>
      </c>
      <c r="Y139" s="22">
        <v>27</v>
      </c>
      <c r="Z139" s="22">
        <v>8</v>
      </c>
      <c r="AA139" s="22">
        <v>2018</v>
      </c>
    </row>
    <row r="140" spans="1:27" s="179" customFormat="1" ht="25.5">
      <c r="A140" s="16">
        <f t="shared" si="1"/>
        <v>139</v>
      </c>
      <c r="B140" s="16">
        <v>139</v>
      </c>
      <c r="C140" s="42" t="s">
        <v>3798</v>
      </c>
      <c r="D140" s="33">
        <v>21</v>
      </c>
      <c r="E140" s="33">
        <v>6</v>
      </c>
      <c r="F140" s="33">
        <v>1983</v>
      </c>
      <c r="G140" s="16">
        <f>'[1]DS NHAN SU'!$G$2-F140</f>
        <v>35</v>
      </c>
      <c r="H140" s="33">
        <v>1</v>
      </c>
      <c r="I140" s="43" t="s">
        <v>3799</v>
      </c>
      <c r="J140" s="43" t="s">
        <v>3800</v>
      </c>
      <c r="K140" s="33">
        <v>24</v>
      </c>
      <c r="L140" s="33">
        <v>9</v>
      </c>
      <c r="M140" s="33">
        <v>2013</v>
      </c>
      <c r="N140" s="33" t="s">
        <v>1406</v>
      </c>
      <c r="O140" s="33" t="s">
        <v>3801</v>
      </c>
      <c r="P140" s="33" t="s">
        <v>1406</v>
      </c>
      <c r="Q140" s="22" t="s">
        <v>1608</v>
      </c>
      <c r="R140" s="33" t="s">
        <v>3802</v>
      </c>
      <c r="S140" s="33" t="s">
        <v>151</v>
      </c>
      <c r="T140" s="80">
        <v>203</v>
      </c>
      <c r="U140" s="45">
        <v>43313</v>
      </c>
      <c r="V140" s="22">
        <v>1</v>
      </c>
      <c r="W140" s="22">
        <v>9</v>
      </c>
      <c r="X140" s="22">
        <v>2018</v>
      </c>
      <c r="Y140" s="22">
        <v>27</v>
      </c>
      <c r="Z140" s="22">
        <v>8</v>
      </c>
      <c r="AA140" s="22">
        <v>2018</v>
      </c>
    </row>
    <row r="141" spans="1:27" s="179" customFormat="1" ht="25.5">
      <c r="A141" s="16">
        <f t="shared" si="1"/>
        <v>140</v>
      </c>
      <c r="B141" s="16">
        <v>140</v>
      </c>
      <c r="C141" s="39" t="s">
        <v>3979</v>
      </c>
      <c r="D141" s="16">
        <v>30</v>
      </c>
      <c r="E141" s="16">
        <v>4</v>
      </c>
      <c r="F141" s="16">
        <v>1957</v>
      </c>
      <c r="G141" s="16">
        <f>'[1]DS NHAN SU'!$G$2-F141</f>
        <v>61</v>
      </c>
      <c r="H141" s="16">
        <v>1</v>
      </c>
      <c r="I141" s="40" t="s">
        <v>3980</v>
      </c>
      <c r="J141" s="41" t="s">
        <v>3981</v>
      </c>
      <c r="K141" s="16">
        <v>9</v>
      </c>
      <c r="L141" s="16">
        <v>6</v>
      </c>
      <c r="M141" s="16">
        <v>2010</v>
      </c>
      <c r="N141" s="22" t="s">
        <v>1085</v>
      </c>
      <c r="O141" s="22" t="s">
        <v>3982</v>
      </c>
      <c r="P141" s="22" t="s">
        <v>1085</v>
      </c>
      <c r="Q141" s="16" t="s">
        <v>2859</v>
      </c>
      <c r="R141" s="33" t="s">
        <v>2860</v>
      </c>
      <c r="S141" s="16" t="s">
        <v>151</v>
      </c>
      <c r="T141" s="16">
        <v>4</v>
      </c>
      <c r="U141" s="29">
        <v>43282</v>
      </c>
      <c r="V141" s="22">
        <v>1</v>
      </c>
      <c r="W141" s="22">
        <v>9</v>
      </c>
      <c r="X141" s="22">
        <v>2018</v>
      </c>
      <c r="Y141" s="22">
        <v>27</v>
      </c>
      <c r="Z141" s="22">
        <v>8</v>
      </c>
      <c r="AA141" s="22">
        <v>2018</v>
      </c>
    </row>
    <row r="142" spans="1:27" s="179" customFormat="1" ht="25.5">
      <c r="A142" s="16">
        <f t="shared" si="1"/>
        <v>141</v>
      </c>
      <c r="B142" s="16">
        <v>141</v>
      </c>
      <c r="C142" s="39" t="s">
        <v>3968</v>
      </c>
      <c r="D142" s="22">
        <v>24</v>
      </c>
      <c r="E142" s="22">
        <v>9</v>
      </c>
      <c r="F142" s="22">
        <v>1987</v>
      </c>
      <c r="G142" s="16">
        <f>'[1]DS NHAN SU'!$G$2-F142</f>
        <v>31</v>
      </c>
      <c r="H142" s="22">
        <v>1</v>
      </c>
      <c r="I142" s="35" t="s">
        <v>3969</v>
      </c>
      <c r="J142" s="35" t="s">
        <v>3970</v>
      </c>
      <c r="K142" s="22">
        <v>23</v>
      </c>
      <c r="L142" s="22">
        <v>4</v>
      </c>
      <c r="M142" s="22">
        <v>2003</v>
      </c>
      <c r="N142" s="22" t="s">
        <v>268</v>
      </c>
      <c r="O142" s="22" t="s">
        <v>3971</v>
      </c>
      <c r="P142" s="22" t="s">
        <v>268</v>
      </c>
      <c r="Q142" s="22" t="s">
        <v>2859</v>
      </c>
      <c r="R142" s="22" t="s">
        <v>3972</v>
      </c>
      <c r="S142" s="22" t="s">
        <v>270</v>
      </c>
      <c r="T142" s="16">
        <v>141</v>
      </c>
      <c r="U142" s="45">
        <v>43267</v>
      </c>
      <c r="V142" s="22">
        <v>1</v>
      </c>
      <c r="W142" s="22">
        <v>9</v>
      </c>
      <c r="X142" s="22">
        <v>2018</v>
      </c>
      <c r="Y142" s="22">
        <v>27</v>
      </c>
      <c r="Z142" s="22">
        <v>8</v>
      </c>
      <c r="AA142" s="22">
        <v>2018</v>
      </c>
    </row>
    <row r="143" spans="1:27" s="179" customFormat="1" ht="25.5">
      <c r="A143" s="16">
        <f t="shared" si="1"/>
        <v>142</v>
      </c>
      <c r="B143" s="16">
        <v>142</v>
      </c>
      <c r="C143" s="42" t="s">
        <v>3958</v>
      </c>
      <c r="D143" s="33">
        <v>3</v>
      </c>
      <c r="E143" s="33">
        <v>6</v>
      </c>
      <c r="F143" s="33">
        <v>1975</v>
      </c>
      <c r="G143" s="16">
        <f>'[1]DS NHAN SU'!$G$2-F143</f>
        <v>43</v>
      </c>
      <c r="H143" s="33">
        <v>1</v>
      </c>
      <c r="I143" s="43" t="s">
        <v>3959</v>
      </c>
      <c r="J143" s="43" t="s">
        <v>3960</v>
      </c>
      <c r="K143" s="33">
        <v>11</v>
      </c>
      <c r="L143" s="33">
        <v>5</v>
      </c>
      <c r="M143" s="33">
        <v>2010</v>
      </c>
      <c r="N143" s="33" t="s">
        <v>1406</v>
      </c>
      <c r="O143" s="33" t="s">
        <v>3961</v>
      </c>
      <c r="P143" s="33" t="s">
        <v>1406</v>
      </c>
      <c r="Q143" s="22" t="s">
        <v>2859</v>
      </c>
      <c r="R143" s="33" t="s">
        <v>2884</v>
      </c>
      <c r="S143" s="33" t="s">
        <v>151</v>
      </c>
      <c r="T143" s="80">
        <v>188</v>
      </c>
      <c r="U143" s="45">
        <v>43313</v>
      </c>
      <c r="V143" s="22">
        <v>1</v>
      </c>
      <c r="W143" s="22">
        <v>9</v>
      </c>
      <c r="X143" s="22">
        <v>2018</v>
      </c>
      <c r="Y143" s="22">
        <v>27</v>
      </c>
      <c r="Z143" s="22">
        <v>8</v>
      </c>
      <c r="AA143" s="22">
        <v>2018</v>
      </c>
    </row>
    <row r="144" spans="1:27" s="179" customFormat="1" ht="25.5">
      <c r="A144" s="16">
        <f t="shared" si="1"/>
        <v>143</v>
      </c>
      <c r="B144" s="16">
        <v>143</v>
      </c>
      <c r="C144" s="39" t="s">
        <v>4001</v>
      </c>
      <c r="D144" s="16">
        <v>3</v>
      </c>
      <c r="E144" s="16">
        <v>1</v>
      </c>
      <c r="F144" s="16">
        <v>1984</v>
      </c>
      <c r="G144" s="16">
        <f>'[1]DS NHAN SU'!$G$2-F144</f>
        <v>34</v>
      </c>
      <c r="H144" s="16">
        <v>1</v>
      </c>
      <c r="I144" s="40" t="s">
        <v>4002</v>
      </c>
      <c r="J144" s="40" t="s">
        <v>4003</v>
      </c>
      <c r="K144" s="16">
        <v>1</v>
      </c>
      <c r="L144" s="16">
        <v>8</v>
      </c>
      <c r="M144" s="16">
        <v>2017</v>
      </c>
      <c r="N144" s="22" t="s">
        <v>207</v>
      </c>
      <c r="O144" s="22" t="s">
        <v>4004</v>
      </c>
      <c r="P144" s="22" t="s">
        <v>207</v>
      </c>
      <c r="Q144" s="22" t="s">
        <v>2859</v>
      </c>
      <c r="R144" s="33" t="s">
        <v>303</v>
      </c>
      <c r="S144" s="16" t="s">
        <v>292</v>
      </c>
      <c r="T144" s="32">
        <v>215</v>
      </c>
      <c r="U144" s="45">
        <v>42979</v>
      </c>
      <c r="V144" s="22">
        <v>1</v>
      </c>
      <c r="W144" s="22">
        <v>9</v>
      </c>
      <c r="X144" s="22">
        <v>2018</v>
      </c>
      <c r="Y144" s="22">
        <v>27</v>
      </c>
      <c r="Z144" s="22">
        <v>8</v>
      </c>
      <c r="AA144" s="22">
        <v>2018</v>
      </c>
    </row>
    <row r="145" spans="1:27" s="179" customFormat="1" ht="25.5">
      <c r="A145" s="16">
        <f t="shared" si="1"/>
        <v>144</v>
      </c>
      <c r="B145" s="16">
        <v>144</v>
      </c>
      <c r="C145" s="31" t="s">
        <v>1663</v>
      </c>
      <c r="D145" s="16">
        <v>30</v>
      </c>
      <c r="E145" s="32">
        <v>9</v>
      </c>
      <c r="F145" s="16">
        <v>1982</v>
      </c>
      <c r="G145" s="16">
        <f>'[1]DS NHAN SU'!$G$2-F145</f>
        <v>36</v>
      </c>
      <c r="H145" s="16">
        <v>1</v>
      </c>
      <c r="I145" s="32" t="s">
        <v>4005</v>
      </c>
      <c r="J145" s="32" t="s">
        <v>4006</v>
      </c>
      <c r="K145" s="16">
        <v>16</v>
      </c>
      <c r="L145" s="32">
        <v>9</v>
      </c>
      <c r="M145" s="16">
        <v>2013</v>
      </c>
      <c r="N145" s="16" t="s">
        <v>70</v>
      </c>
      <c r="O145" s="16" t="s">
        <v>4007</v>
      </c>
      <c r="P145" s="16" t="s">
        <v>70</v>
      </c>
      <c r="Q145" s="22" t="s">
        <v>2859</v>
      </c>
      <c r="R145" s="33" t="s">
        <v>2957</v>
      </c>
      <c r="S145" s="16" t="s">
        <v>533</v>
      </c>
      <c r="T145" s="16">
        <v>184</v>
      </c>
      <c r="U145" s="45">
        <v>43102</v>
      </c>
      <c r="V145" s="22">
        <v>1</v>
      </c>
      <c r="W145" s="22">
        <v>9</v>
      </c>
      <c r="X145" s="22">
        <v>2018</v>
      </c>
      <c r="Y145" s="22">
        <v>27</v>
      </c>
      <c r="Z145" s="22">
        <v>8</v>
      </c>
      <c r="AA145" s="22">
        <v>2018</v>
      </c>
    </row>
    <row r="146" spans="1:27" s="179" customFormat="1" ht="25.5">
      <c r="A146" s="16">
        <f t="shared" si="1"/>
        <v>145</v>
      </c>
      <c r="B146" s="16">
        <v>145</v>
      </c>
      <c r="C146" s="39" t="s">
        <v>4008</v>
      </c>
      <c r="D146" s="16">
        <v>1</v>
      </c>
      <c r="E146" s="16">
        <v>1</v>
      </c>
      <c r="F146" s="22">
        <v>1995</v>
      </c>
      <c r="G146" s="16">
        <f>'[1]DS NHAN SU'!$G$2-F146</f>
        <v>23</v>
      </c>
      <c r="H146" s="16">
        <v>1</v>
      </c>
      <c r="I146" s="35" t="s">
        <v>4009</v>
      </c>
      <c r="J146" s="35">
        <v>152062567</v>
      </c>
      <c r="K146" s="66">
        <v>6</v>
      </c>
      <c r="L146" s="66">
        <v>11</v>
      </c>
      <c r="M146" s="66">
        <v>2009</v>
      </c>
      <c r="N146" s="22" t="s">
        <v>329</v>
      </c>
      <c r="O146" s="22" t="s">
        <v>4010</v>
      </c>
      <c r="P146" s="22" t="s">
        <v>1602</v>
      </c>
      <c r="Q146" s="22" t="s">
        <v>2859</v>
      </c>
      <c r="R146" s="33" t="s">
        <v>4011</v>
      </c>
      <c r="S146" s="16" t="s">
        <v>533</v>
      </c>
      <c r="T146" s="32">
        <v>361</v>
      </c>
      <c r="U146" s="45">
        <v>43070</v>
      </c>
      <c r="V146" s="22">
        <v>1</v>
      </c>
      <c r="W146" s="22">
        <v>9</v>
      </c>
      <c r="X146" s="22">
        <v>2018</v>
      </c>
      <c r="Y146" s="22">
        <v>27</v>
      </c>
      <c r="Z146" s="22">
        <v>8</v>
      </c>
      <c r="AA146" s="22">
        <v>2018</v>
      </c>
    </row>
    <row r="147" spans="1:27" s="179" customFormat="1" ht="25.5">
      <c r="A147" s="16">
        <f t="shared" si="1"/>
        <v>146</v>
      </c>
      <c r="B147" s="16">
        <v>146</v>
      </c>
      <c r="C147" s="39" t="s">
        <v>4012</v>
      </c>
      <c r="D147" s="16">
        <v>3</v>
      </c>
      <c r="E147" s="16">
        <v>12</v>
      </c>
      <c r="F147" s="16">
        <v>1994</v>
      </c>
      <c r="G147" s="16">
        <f>'[1]DS NHAN SU'!$G$2-F147</f>
        <v>24</v>
      </c>
      <c r="H147" s="16">
        <v>0</v>
      </c>
      <c r="I147" s="40" t="s">
        <v>4013</v>
      </c>
      <c r="J147" s="40" t="s">
        <v>4014</v>
      </c>
      <c r="K147" s="16">
        <v>13</v>
      </c>
      <c r="L147" s="16">
        <v>9</v>
      </c>
      <c r="M147" s="16">
        <v>2011</v>
      </c>
      <c r="N147" s="22" t="s">
        <v>1149</v>
      </c>
      <c r="O147" s="22" t="s">
        <v>4015</v>
      </c>
      <c r="P147" s="22" t="s">
        <v>1149</v>
      </c>
      <c r="Q147" s="22" t="s">
        <v>2859</v>
      </c>
      <c r="R147" s="33" t="s">
        <v>2957</v>
      </c>
      <c r="S147" s="16" t="s">
        <v>533</v>
      </c>
      <c r="T147" s="32">
        <v>283</v>
      </c>
      <c r="U147" s="45">
        <v>43009</v>
      </c>
      <c r="V147" s="22">
        <v>1</v>
      </c>
      <c r="W147" s="22">
        <v>9</v>
      </c>
      <c r="X147" s="22">
        <v>2018</v>
      </c>
      <c r="Y147" s="22">
        <v>27</v>
      </c>
      <c r="Z147" s="22">
        <v>8</v>
      </c>
      <c r="AA147" s="22">
        <v>2018</v>
      </c>
    </row>
    <row r="148" spans="1:27" s="179" customFormat="1">
      <c r="A148" s="16">
        <f t="shared" si="1"/>
        <v>147</v>
      </c>
      <c r="B148" s="16">
        <v>147</v>
      </c>
      <c r="C148" s="39" t="s">
        <v>4016</v>
      </c>
      <c r="D148" s="16">
        <v>12</v>
      </c>
      <c r="E148" s="16">
        <v>7</v>
      </c>
      <c r="F148" s="16">
        <v>1993</v>
      </c>
      <c r="G148" s="16">
        <f>'[1]DS NHAN SU'!$G$2-F148</f>
        <v>25</v>
      </c>
      <c r="H148" s="16">
        <v>0</v>
      </c>
      <c r="I148" s="40" t="s">
        <v>4017</v>
      </c>
      <c r="J148" s="40" t="s">
        <v>4018</v>
      </c>
      <c r="K148" s="16">
        <v>4</v>
      </c>
      <c r="L148" s="16">
        <v>5</v>
      </c>
      <c r="M148" s="16">
        <v>2011</v>
      </c>
      <c r="N148" s="22" t="s">
        <v>771</v>
      </c>
      <c r="O148" s="22" t="s">
        <v>4019</v>
      </c>
      <c r="P148" s="22" t="s">
        <v>771</v>
      </c>
      <c r="Q148" s="22" t="s">
        <v>2859</v>
      </c>
      <c r="R148" s="33" t="s">
        <v>2962</v>
      </c>
      <c r="S148" s="16" t="s">
        <v>533</v>
      </c>
      <c r="T148" s="32">
        <v>42</v>
      </c>
      <c r="U148" s="45">
        <v>43132</v>
      </c>
      <c r="V148" s="22">
        <v>1</v>
      </c>
      <c r="W148" s="22">
        <v>9</v>
      </c>
      <c r="X148" s="22">
        <v>2018</v>
      </c>
      <c r="Y148" s="22">
        <v>27</v>
      </c>
      <c r="Z148" s="22">
        <v>8</v>
      </c>
      <c r="AA148" s="22">
        <v>2018</v>
      </c>
    </row>
    <row r="149" spans="1:27" s="179" customFormat="1" ht="25.5">
      <c r="A149" s="16">
        <f t="shared" si="1"/>
        <v>148</v>
      </c>
      <c r="B149" s="16">
        <v>148</v>
      </c>
      <c r="C149" s="39" t="s">
        <v>4020</v>
      </c>
      <c r="D149" s="16">
        <v>2</v>
      </c>
      <c r="E149" s="16">
        <v>4</v>
      </c>
      <c r="F149" s="16">
        <v>1994</v>
      </c>
      <c r="G149" s="16">
        <f>'[1]DS NHAN SU'!$G$2-F149</f>
        <v>24</v>
      </c>
      <c r="H149" s="16">
        <v>1</v>
      </c>
      <c r="I149" s="40" t="s">
        <v>4021</v>
      </c>
      <c r="J149" s="40" t="s">
        <v>4022</v>
      </c>
      <c r="K149" s="16">
        <v>6</v>
      </c>
      <c r="L149" s="16">
        <v>8</v>
      </c>
      <c r="M149" s="16">
        <v>2010</v>
      </c>
      <c r="N149" s="22" t="s">
        <v>335</v>
      </c>
      <c r="O149" s="22" t="s">
        <v>4023</v>
      </c>
      <c r="P149" s="22" t="s">
        <v>335</v>
      </c>
      <c r="Q149" s="22" t="s">
        <v>2859</v>
      </c>
      <c r="R149" s="22" t="s">
        <v>2957</v>
      </c>
      <c r="S149" s="22" t="s">
        <v>533</v>
      </c>
      <c r="T149" s="16">
        <v>76</v>
      </c>
      <c r="U149" s="45">
        <v>43179</v>
      </c>
      <c r="V149" s="22">
        <v>1</v>
      </c>
      <c r="W149" s="22">
        <v>9</v>
      </c>
      <c r="X149" s="22">
        <v>2018</v>
      </c>
      <c r="Y149" s="22">
        <v>27</v>
      </c>
      <c r="Z149" s="22">
        <v>8</v>
      </c>
      <c r="AA149" s="22">
        <v>2018</v>
      </c>
    </row>
    <row r="150" spans="1:27" s="179" customFormat="1" ht="25.5">
      <c r="A150" s="16">
        <f t="shared" si="1"/>
        <v>149</v>
      </c>
      <c r="B150" s="16">
        <v>149</v>
      </c>
      <c r="C150" s="39" t="s">
        <v>4024</v>
      </c>
      <c r="D150" s="16">
        <v>6</v>
      </c>
      <c r="E150" s="16">
        <v>8</v>
      </c>
      <c r="F150" s="16">
        <v>1993</v>
      </c>
      <c r="G150" s="16">
        <f>'[1]DS NHAN SU'!$G$2-F150</f>
        <v>25</v>
      </c>
      <c r="H150" s="16">
        <v>1</v>
      </c>
      <c r="I150" s="40" t="s">
        <v>4025</v>
      </c>
      <c r="J150" s="40" t="s">
        <v>4026</v>
      </c>
      <c r="K150" s="16">
        <v>3</v>
      </c>
      <c r="L150" s="16">
        <v>11</v>
      </c>
      <c r="M150" s="16">
        <v>2016</v>
      </c>
      <c r="N150" s="22" t="s">
        <v>70</v>
      </c>
      <c r="O150" s="22" t="s">
        <v>4027</v>
      </c>
      <c r="P150" s="22" t="s">
        <v>70</v>
      </c>
      <c r="Q150" s="22" t="s">
        <v>2859</v>
      </c>
      <c r="R150" s="33" t="s">
        <v>324</v>
      </c>
      <c r="S150" s="16" t="s">
        <v>533</v>
      </c>
      <c r="T150" s="32">
        <v>4</v>
      </c>
      <c r="U150" s="45">
        <v>43102</v>
      </c>
      <c r="V150" s="22">
        <v>1</v>
      </c>
      <c r="W150" s="22">
        <v>9</v>
      </c>
      <c r="X150" s="22">
        <v>2018</v>
      </c>
      <c r="Y150" s="22">
        <v>27</v>
      </c>
      <c r="Z150" s="22">
        <v>8</v>
      </c>
      <c r="AA150" s="22">
        <v>2018</v>
      </c>
    </row>
    <row r="151" spans="1:27" s="179" customFormat="1">
      <c r="A151" s="16">
        <f t="shared" si="1"/>
        <v>150</v>
      </c>
      <c r="B151" s="16">
        <v>150</v>
      </c>
      <c r="C151" s="39" t="s">
        <v>4028</v>
      </c>
      <c r="D151" s="16">
        <v>28</v>
      </c>
      <c r="E151" s="16">
        <v>2</v>
      </c>
      <c r="F151" s="16">
        <v>1995</v>
      </c>
      <c r="G151" s="16">
        <f>'[1]DS NHAN SU'!$G$2-F151</f>
        <v>23</v>
      </c>
      <c r="H151" s="16">
        <v>1</v>
      </c>
      <c r="I151" s="40" t="s">
        <v>4029</v>
      </c>
      <c r="J151" s="40" t="s">
        <v>4030</v>
      </c>
      <c r="K151" s="16">
        <v>10</v>
      </c>
      <c r="L151" s="16">
        <v>6</v>
      </c>
      <c r="M151" s="16">
        <v>2010</v>
      </c>
      <c r="N151" s="22" t="s">
        <v>336</v>
      </c>
      <c r="O151" s="22" t="s">
        <v>4031</v>
      </c>
      <c r="P151" s="22" t="s">
        <v>336</v>
      </c>
      <c r="Q151" s="22" t="s">
        <v>2859</v>
      </c>
      <c r="R151" s="33" t="s">
        <v>2960</v>
      </c>
      <c r="S151" s="16" t="s">
        <v>533</v>
      </c>
      <c r="T151" s="32">
        <v>26</v>
      </c>
      <c r="U151" s="45">
        <v>43120</v>
      </c>
      <c r="V151" s="22">
        <v>1</v>
      </c>
      <c r="W151" s="22">
        <v>9</v>
      </c>
      <c r="X151" s="22">
        <v>2018</v>
      </c>
      <c r="Y151" s="22">
        <v>27</v>
      </c>
      <c r="Z151" s="22">
        <v>8</v>
      </c>
      <c r="AA151" s="22">
        <v>2018</v>
      </c>
    </row>
    <row r="152" spans="1:27" s="179" customFormat="1">
      <c r="A152" s="16">
        <f t="shared" ref="A152:A167" si="2">+A151+1</f>
        <v>151</v>
      </c>
      <c r="B152" s="16">
        <v>151</v>
      </c>
      <c r="C152" s="39" t="s">
        <v>4032</v>
      </c>
      <c r="D152" s="16">
        <v>23</v>
      </c>
      <c r="E152" s="16">
        <v>7</v>
      </c>
      <c r="F152" s="16">
        <v>1993</v>
      </c>
      <c r="G152" s="16">
        <f>'[1]DS NHAN SU'!$G$2-F152</f>
        <v>25</v>
      </c>
      <c r="H152" s="16">
        <v>0</v>
      </c>
      <c r="I152" s="40" t="s">
        <v>4033</v>
      </c>
      <c r="J152" s="41" t="s">
        <v>4034</v>
      </c>
      <c r="K152" s="16">
        <v>16</v>
      </c>
      <c r="L152" s="16">
        <v>7</v>
      </c>
      <c r="M152" s="16">
        <v>2010</v>
      </c>
      <c r="N152" s="22" t="s">
        <v>771</v>
      </c>
      <c r="O152" s="22" t="s">
        <v>4035</v>
      </c>
      <c r="P152" s="22" t="s">
        <v>771</v>
      </c>
      <c r="Q152" s="22" t="s">
        <v>2859</v>
      </c>
      <c r="R152" s="33" t="s">
        <v>2960</v>
      </c>
      <c r="S152" s="16" t="s">
        <v>533</v>
      </c>
      <c r="T152" s="32">
        <v>5</v>
      </c>
      <c r="U152" s="45">
        <v>43102</v>
      </c>
      <c r="V152" s="22">
        <v>1</v>
      </c>
      <c r="W152" s="22">
        <v>9</v>
      </c>
      <c r="X152" s="22">
        <v>2018</v>
      </c>
      <c r="Y152" s="22">
        <v>27</v>
      </c>
      <c r="Z152" s="22">
        <v>8</v>
      </c>
      <c r="AA152" s="22">
        <v>2018</v>
      </c>
    </row>
    <row r="153" spans="1:27" s="179" customFormat="1" ht="25.5">
      <c r="A153" s="16">
        <f t="shared" si="2"/>
        <v>152</v>
      </c>
      <c r="B153" s="16">
        <v>152</v>
      </c>
      <c r="C153" s="39" t="s">
        <v>4036</v>
      </c>
      <c r="D153" s="16">
        <v>9</v>
      </c>
      <c r="E153" s="16">
        <v>10</v>
      </c>
      <c r="F153" s="16">
        <v>1992</v>
      </c>
      <c r="G153" s="16">
        <f>'[1]DS NHAN SU'!$G$2-F153</f>
        <v>26</v>
      </c>
      <c r="H153" s="16">
        <v>1</v>
      </c>
      <c r="I153" s="40" t="s">
        <v>4037</v>
      </c>
      <c r="J153" s="40" t="s">
        <v>4038</v>
      </c>
      <c r="K153" s="16">
        <v>17</v>
      </c>
      <c r="L153" s="16">
        <v>8</v>
      </c>
      <c r="M153" s="16">
        <v>2013</v>
      </c>
      <c r="N153" s="22" t="s">
        <v>325</v>
      </c>
      <c r="O153" s="22" t="s">
        <v>4039</v>
      </c>
      <c r="P153" s="22" t="s">
        <v>325</v>
      </c>
      <c r="Q153" s="22" t="s">
        <v>2859</v>
      </c>
      <c r="R153" s="22" t="s">
        <v>4040</v>
      </c>
      <c r="S153" s="16" t="s">
        <v>292</v>
      </c>
      <c r="T153" s="32">
        <v>6</v>
      </c>
      <c r="U153" s="45">
        <v>43102</v>
      </c>
      <c r="V153" s="22">
        <v>1</v>
      </c>
      <c r="W153" s="22">
        <v>9</v>
      </c>
      <c r="X153" s="22">
        <v>2018</v>
      </c>
      <c r="Y153" s="22">
        <v>27</v>
      </c>
      <c r="Z153" s="22">
        <v>8</v>
      </c>
      <c r="AA153" s="22">
        <v>2018</v>
      </c>
    </row>
    <row r="154" spans="1:27" s="179" customFormat="1" ht="25.5">
      <c r="A154" s="16">
        <f t="shared" si="2"/>
        <v>153</v>
      </c>
      <c r="B154" s="16">
        <v>153</v>
      </c>
      <c r="C154" s="39" t="s">
        <v>4041</v>
      </c>
      <c r="D154" s="16">
        <v>26</v>
      </c>
      <c r="E154" s="16">
        <v>9</v>
      </c>
      <c r="F154" s="16">
        <v>1994</v>
      </c>
      <c r="G154" s="16">
        <f>'[1]DS NHAN SU'!$G$2-F154</f>
        <v>24</v>
      </c>
      <c r="H154" s="16">
        <v>1</v>
      </c>
      <c r="I154" s="40" t="s">
        <v>4042</v>
      </c>
      <c r="J154" s="40" t="s">
        <v>4043</v>
      </c>
      <c r="K154" s="16">
        <v>4</v>
      </c>
      <c r="L154" s="16">
        <v>8</v>
      </c>
      <c r="M154" s="16">
        <v>2012</v>
      </c>
      <c r="N154" s="22" t="s">
        <v>268</v>
      </c>
      <c r="O154" s="22" t="s">
        <v>4044</v>
      </c>
      <c r="P154" s="22" t="s">
        <v>268</v>
      </c>
      <c r="Q154" s="22" t="s">
        <v>2859</v>
      </c>
      <c r="R154" s="22" t="s">
        <v>332</v>
      </c>
      <c r="S154" s="22" t="s">
        <v>330</v>
      </c>
      <c r="T154" s="16">
        <v>73</v>
      </c>
      <c r="U154" s="45">
        <v>43179</v>
      </c>
      <c r="V154" s="22">
        <v>1</v>
      </c>
      <c r="W154" s="22">
        <v>9</v>
      </c>
      <c r="X154" s="22">
        <v>2018</v>
      </c>
      <c r="Y154" s="22">
        <v>27</v>
      </c>
      <c r="Z154" s="22">
        <v>8</v>
      </c>
      <c r="AA154" s="22">
        <v>2018</v>
      </c>
    </row>
    <row r="155" spans="1:27" s="179" customFormat="1" ht="38.25">
      <c r="A155" s="16">
        <f t="shared" si="2"/>
        <v>154</v>
      </c>
      <c r="B155" s="16">
        <v>154</v>
      </c>
      <c r="C155" s="31" t="s">
        <v>4046</v>
      </c>
      <c r="D155" s="16">
        <v>24</v>
      </c>
      <c r="E155" s="16">
        <v>11</v>
      </c>
      <c r="F155" s="16">
        <v>1982</v>
      </c>
      <c r="G155" s="16">
        <f>'[1]DS NHAN SU'!$G$2-F155</f>
        <v>36</v>
      </c>
      <c r="H155" s="16">
        <v>1</v>
      </c>
      <c r="I155" s="32" t="s">
        <v>4047</v>
      </c>
      <c r="J155" s="32" t="s">
        <v>4048</v>
      </c>
      <c r="K155" s="16">
        <v>8</v>
      </c>
      <c r="L155" s="16">
        <v>1</v>
      </c>
      <c r="M155" s="16">
        <v>2003</v>
      </c>
      <c r="N155" s="16" t="s">
        <v>235</v>
      </c>
      <c r="O155" s="16" t="s">
        <v>4049</v>
      </c>
      <c r="P155" s="16" t="s">
        <v>1085</v>
      </c>
      <c r="Q155" s="16" t="s">
        <v>2859</v>
      </c>
      <c r="R155" s="33" t="s">
        <v>2884</v>
      </c>
      <c r="S155" s="16" t="s">
        <v>151</v>
      </c>
      <c r="T155" s="16">
        <v>158</v>
      </c>
      <c r="U155" s="45">
        <v>42887</v>
      </c>
      <c r="V155" s="22">
        <v>1</v>
      </c>
      <c r="W155" s="22">
        <v>9</v>
      </c>
      <c r="X155" s="22">
        <v>2018</v>
      </c>
      <c r="Y155" s="22">
        <v>27</v>
      </c>
      <c r="Z155" s="22">
        <v>8</v>
      </c>
      <c r="AA155" s="22">
        <v>2018</v>
      </c>
    </row>
    <row r="156" spans="1:27" s="179" customFormat="1" ht="25.5">
      <c r="A156" s="16">
        <f t="shared" si="2"/>
        <v>155</v>
      </c>
      <c r="B156" s="16">
        <v>155</v>
      </c>
      <c r="C156" s="31" t="s">
        <v>3943</v>
      </c>
      <c r="D156" s="16"/>
      <c r="E156" s="16"/>
      <c r="F156" s="16">
        <v>1982</v>
      </c>
      <c r="G156" s="16">
        <f>'[1]DS NHAN SU'!$G$2-F156</f>
        <v>36</v>
      </c>
      <c r="H156" s="16">
        <v>1</v>
      </c>
      <c r="I156" s="32" t="s">
        <v>3944</v>
      </c>
      <c r="J156" s="32" t="s">
        <v>3945</v>
      </c>
      <c r="K156" s="16">
        <v>3</v>
      </c>
      <c r="L156" s="16">
        <v>11</v>
      </c>
      <c r="M156" s="16">
        <v>2012</v>
      </c>
      <c r="N156" s="16" t="s">
        <v>290</v>
      </c>
      <c r="O156" s="16" t="s">
        <v>3946</v>
      </c>
      <c r="P156" s="16" t="s">
        <v>290</v>
      </c>
      <c r="Q156" s="16" t="s">
        <v>2790</v>
      </c>
      <c r="R156" s="52" t="s">
        <v>2820</v>
      </c>
      <c r="S156" s="22" t="s">
        <v>151</v>
      </c>
      <c r="T156" s="16">
        <v>119</v>
      </c>
      <c r="U156" s="45">
        <v>43260</v>
      </c>
      <c r="V156" s="22">
        <v>1</v>
      </c>
      <c r="W156" s="22">
        <v>9</v>
      </c>
      <c r="X156" s="22">
        <v>2018</v>
      </c>
      <c r="Y156" s="22">
        <v>27</v>
      </c>
      <c r="Z156" s="22">
        <v>8</v>
      </c>
      <c r="AA156" s="22">
        <v>2018</v>
      </c>
    </row>
    <row r="157" spans="1:27" s="179" customFormat="1" ht="25.5">
      <c r="A157" s="16">
        <f t="shared" si="2"/>
        <v>156</v>
      </c>
      <c r="B157" s="16">
        <v>156</v>
      </c>
      <c r="C157" s="42" t="s">
        <v>3950</v>
      </c>
      <c r="D157" s="33">
        <v>30</v>
      </c>
      <c r="E157" s="33">
        <v>12</v>
      </c>
      <c r="F157" s="33">
        <v>1980</v>
      </c>
      <c r="G157" s="16">
        <f>'[1]DS NHAN SU'!$G$2-F157</f>
        <v>38</v>
      </c>
      <c r="H157" s="33">
        <v>0</v>
      </c>
      <c r="I157" s="43" t="s">
        <v>3951</v>
      </c>
      <c r="J157" s="43" t="s">
        <v>3952</v>
      </c>
      <c r="K157" s="33">
        <v>7</v>
      </c>
      <c r="L157" s="33">
        <v>5</v>
      </c>
      <c r="M157" s="33">
        <v>2015</v>
      </c>
      <c r="N157" s="33" t="s">
        <v>333</v>
      </c>
      <c r="O157" s="33" t="s">
        <v>3953</v>
      </c>
      <c r="P157" s="33" t="s">
        <v>333</v>
      </c>
      <c r="Q157" s="16" t="s">
        <v>2790</v>
      </c>
      <c r="R157" s="33" t="s">
        <v>2820</v>
      </c>
      <c r="S157" s="33" t="s">
        <v>151</v>
      </c>
      <c r="T157" s="80">
        <v>184</v>
      </c>
      <c r="U157" s="29">
        <v>43303</v>
      </c>
      <c r="V157" s="22">
        <v>1</v>
      </c>
      <c r="W157" s="22">
        <v>9</v>
      </c>
      <c r="X157" s="22">
        <v>2018</v>
      </c>
      <c r="Y157" s="22">
        <v>27</v>
      </c>
      <c r="Z157" s="22">
        <v>8</v>
      </c>
      <c r="AA157" s="22">
        <v>2018</v>
      </c>
    </row>
    <row r="158" spans="1:27" s="179" customFormat="1" ht="25.5">
      <c r="A158" s="16">
        <f t="shared" si="2"/>
        <v>157</v>
      </c>
      <c r="B158" s="16">
        <v>157</v>
      </c>
      <c r="C158" s="39" t="s">
        <v>3884</v>
      </c>
      <c r="D158" s="16">
        <v>9</v>
      </c>
      <c r="E158" s="16">
        <v>9</v>
      </c>
      <c r="F158" s="16">
        <v>1989</v>
      </c>
      <c r="G158" s="16">
        <f>'[1]DS NHAN SU'!$G$2-F158</f>
        <v>29</v>
      </c>
      <c r="H158" s="16">
        <v>1</v>
      </c>
      <c r="I158" s="40" t="s">
        <v>3885</v>
      </c>
      <c r="J158" s="40" t="s">
        <v>3886</v>
      </c>
      <c r="K158" s="16">
        <v>4</v>
      </c>
      <c r="L158" s="16">
        <v>1</v>
      </c>
      <c r="M158" s="16">
        <v>2005</v>
      </c>
      <c r="N158" s="22" t="s">
        <v>337</v>
      </c>
      <c r="O158" s="22" t="s">
        <v>3887</v>
      </c>
      <c r="P158" s="22" t="s">
        <v>337</v>
      </c>
      <c r="Q158" s="16" t="s">
        <v>2590</v>
      </c>
      <c r="R158" s="29" t="s">
        <v>2600</v>
      </c>
      <c r="S158" s="22" t="s">
        <v>151</v>
      </c>
      <c r="T158" s="16">
        <v>108</v>
      </c>
      <c r="U158" s="45">
        <v>43240</v>
      </c>
      <c r="V158" s="22">
        <v>1</v>
      </c>
      <c r="W158" s="22">
        <v>9</v>
      </c>
      <c r="X158" s="22">
        <v>2018</v>
      </c>
      <c r="Y158" s="22">
        <v>27</v>
      </c>
      <c r="Z158" s="22">
        <v>8</v>
      </c>
      <c r="AA158" s="22">
        <v>2018</v>
      </c>
    </row>
    <row r="159" spans="1:27" s="179" customFormat="1" ht="25.5">
      <c r="A159" s="16">
        <f t="shared" si="2"/>
        <v>158</v>
      </c>
      <c r="B159" s="16">
        <v>158</v>
      </c>
      <c r="C159" s="42" t="s">
        <v>3889</v>
      </c>
      <c r="D159" s="33">
        <v>20</v>
      </c>
      <c r="E159" s="33">
        <v>6</v>
      </c>
      <c r="F159" s="33">
        <v>1965</v>
      </c>
      <c r="G159" s="16">
        <f>'[1]DS NHAN SU'!$G$2-F159</f>
        <v>53</v>
      </c>
      <c r="H159" s="33">
        <v>1</v>
      </c>
      <c r="I159" s="43" t="s">
        <v>3890</v>
      </c>
      <c r="J159" s="43" t="s">
        <v>3891</v>
      </c>
      <c r="K159" s="33">
        <v>25</v>
      </c>
      <c r="L159" s="33">
        <v>11</v>
      </c>
      <c r="M159" s="33">
        <v>2009</v>
      </c>
      <c r="N159" s="33" t="s">
        <v>709</v>
      </c>
      <c r="O159" s="33" t="s">
        <v>3892</v>
      </c>
      <c r="P159" s="33" t="s">
        <v>709</v>
      </c>
      <c r="Q159" s="16" t="s">
        <v>2590</v>
      </c>
      <c r="R159" s="33" t="s">
        <v>3893</v>
      </c>
      <c r="S159" s="33" t="s">
        <v>151</v>
      </c>
      <c r="T159" s="80">
        <v>5</v>
      </c>
      <c r="U159" s="29">
        <v>43282</v>
      </c>
      <c r="V159" s="22">
        <v>1</v>
      </c>
      <c r="W159" s="22">
        <v>9</v>
      </c>
      <c r="X159" s="22">
        <v>2018</v>
      </c>
      <c r="Y159" s="22">
        <v>27</v>
      </c>
      <c r="Z159" s="22">
        <v>8</v>
      </c>
      <c r="AA159" s="22">
        <v>2018</v>
      </c>
    </row>
    <row r="160" spans="1:27" s="179" customFormat="1" ht="25.5">
      <c r="A160" s="16">
        <f t="shared" si="2"/>
        <v>159</v>
      </c>
      <c r="B160" s="16">
        <v>159</v>
      </c>
      <c r="C160" s="39" t="s">
        <v>3880</v>
      </c>
      <c r="D160" s="16">
        <v>15</v>
      </c>
      <c r="E160" s="16">
        <v>5</v>
      </c>
      <c r="F160" s="16">
        <v>1993</v>
      </c>
      <c r="G160" s="16">
        <f>'[1]DS NHAN SU'!$G$2-F160</f>
        <v>25</v>
      </c>
      <c r="H160" s="16">
        <v>1</v>
      </c>
      <c r="I160" s="40" t="s">
        <v>3881</v>
      </c>
      <c r="J160" s="40" t="s">
        <v>3882</v>
      </c>
      <c r="K160" s="16">
        <v>23</v>
      </c>
      <c r="L160" s="16">
        <v>1</v>
      </c>
      <c r="M160" s="16">
        <v>2016</v>
      </c>
      <c r="N160" s="22" t="s">
        <v>268</v>
      </c>
      <c r="O160" s="22" t="s">
        <v>3883</v>
      </c>
      <c r="P160" s="22" t="s">
        <v>268</v>
      </c>
      <c r="Q160" s="16" t="s">
        <v>2590</v>
      </c>
      <c r="R160" s="22" t="s">
        <v>4605</v>
      </c>
      <c r="S160" s="22" t="s">
        <v>151</v>
      </c>
      <c r="T160" s="16">
        <v>86</v>
      </c>
      <c r="U160" s="45">
        <v>43210</v>
      </c>
      <c r="V160" s="22">
        <v>1</v>
      </c>
      <c r="W160" s="22">
        <v>9</v>
      </c>
      <c r="X160" s="22">
        <v>2018</v>
      </c>
      <c r="Y160" s="22">
        <v>27</v>
      </c>
      <c r="Z160" s="22">
        <v>8</v>
      </c>
      <c r="AA160" s="22">
        <v>2018</v>
      </c>
    </row>
    <row r="161" spans="1:27" s="179" customFormat="1" ht="25.5">
      <c r="A161" s="16">
        <f t="shared" si="2"/>
        <v>160</v>
      </c>
      <c r="B161" s="16">
        <v>160</v>
      </c>
      <c r="C161" s="42" t="s">
        <v>3920</v>
      </c>
      <c r="D161" s="33">
        <v>16</v>
      </c>
      <c r="E161" s="33">
        <v>6</v>
      </c>
      <c r="F161" s="33">
        <v>1965</v>
      </c>
      <c r="G161" s="16">
        <f>'[1]DS NHAN SU'!$G$2-F161</f>
        <v>53</v>
      </c>
      <c r="H161" s="33">
        <v>1</v>
      </c>
      <c r="I161" s="43" t="s">
        <v>3921</v>
      </c>
      <c r="J161" s="43" t="s">
        <v>3922</v>
      </c>
      <c r="K161" s="33">
        <v>27</v>
      </c>
      <c r="L161" s="33">
        <v>12</v>
      </c>
      <c r="M161" s="33">
        <v>2004</v>
      </c>
      <c r="N161" s="33" t="s">
        <v>1406</v>
      </c>
      <c r="O161" s="33" t="s">
        <v>3923</v>
      </c>
      <c r="P161" s="33" t="s">
        <v>1406</v>
      </c>
      <c r="Q161" s="16" t="s">
        <v>2745</v>
      </c>
      <c r="R161" s="33" t="s">
        <v>3924</v>
      </c>
      <c r="S161" s="33" t="s">
        <v>151</v>
      </c>
      <c r="T161" s="80">
        <v>189</v>
      </c>
      <c r="U161" s="29">
        <v>43313</v>
      </c>
      <c r="V161" s="22">
        <v>1</v>
      </c>
      <c r="W161" s="22">
        <v>9</v>
      </c>
      <c r="X161" s="22">
        <v>2018</v>
      </c>
      <c r="Y161" s="22">
        <v>27</v>
      </c>
      <c r="Z161" s="22">
        <v>8</v>
      </c>
      <c r="AA161" s="22">
        <v>2018</v>
      </c>
    </row>
    <row r="162" spans="1:27" s="179" customFormat="1" ht="25.5">
      <c r="A162" s="16">
        <f t="shared" si="2"/>
        <v>161</v>
      </c>
      <c r="B162" s="16">
        <v>161</v>
      </c>
      <c r="C162" s="39" t="s">
        <v>4061</v>
      </c>
      <c r="D162" s="16">
        <v>28</v>
      </c>
      <c r="E162" s="16">
        <v>8</v>
      </c>
      <c r="F162" s="16">
        <v>1972</v>
      </c>
      <c r="G162" s="16">
        <f>'[1]DS NHAN SU'!$G$2-F162</f>
        <v>46</v>
      </c>
      <c r="H162" s="16">
        <v>1</v>
      </c>
      <c r="I162" s="40" t="s">
        <v>4062</v>
      </c>
      <c r="J162" s="40" t="s">
        <v>4063</v>
      </c>
      <c r="K162" s="16">
        <v>6</v>
      </c>
      <c r="L162" s="16">
        <v>4</v>
      </c>
      <c r="M162" s="16">
        <v>2009</v>
      </c>
      <c r="N162" s="22" t="s">
        <v>333</v>
      </c>
      <c r="O162" s="22" t="s">
        <v>4064</v>
      </c>
      <c r="P162" s="22" t="s">
        <v>333</v>
      </c>
      <c r="Q162" s="16" t="s">
        <v>3055</v>
      </c>
      <c r="R162" s="22" t="s">
        <v>2800</v>
      </c>
      <c r="S162" s="22" t="s">
        <v>270</v>
      </c>
      <c r="T162" s="16">
        <v>93</v>
      </c>
      <c r="U162" s="29">
        <v>43221</v>
      </c>
      <c r="V162" s="22">
        <v>1</v>
      </c>
      <c r="W162" s="22">
        <v>9</v>
      </c>
      <c r="X162" s="22">
        <v>2018</v>
      </c>
      <c r="Y162" s="22">
        <v>27</v>
      </c>
      <c r="Z162" s="22">
        <v>8</v>
      </c>
      <c r="AA162" s="22">
        <v>2018</v>
      </c>
    </row>
    <row r="163" spans="1:27" s="179" customFormat="1" ht="25.5">
      <c r="A163" s="16">
        <f t="shared" si="2"/>
        <v>162</v>
      </c>
      <c r="B163" s="16">
        <v>162</v>
      </c>
      <c r="C163" s="39" t="s">
        <v>4070</v>
      </c>
      <c r="D163" s="16"/>
      <c r="E163" s="16"/>
      <c r="F163" s="16">
        <v>1985</v>
      </c>
      <c r="G163" s="16">
        <f>'[1]DS NHAN SU'!$G$2-F163</f>
        <v>33</v>
      </c>
      <c r="H163" s="16">
        <v>1</v>
      </c>
      <c r="I163" s="40" t="s">
        <v>4071</v>
      </c>
      <c r="J163" s="40" t="s">
        <v>4072</v>
      </c>
      <c r="K163" s="16">
        <v>2</v>
      </c>
      <c r="L163" s="16">
        <v>5</v>
      </c>
      <c r="M163" s="16">
        <v>2013</v>
      </c>
      <c r="N163" s="22" t="s">
        <v>290</v>
      </c>
      <c r="O163" s="22" t="s">
        <v>4073</v>
      </c>
      <c r="P163" s="22" t="s">
        <v>290</v>
      </c>
      <c r="Q163" s="16" t="s">
        <v>3055</v>
      </c>
      <c r="R163" s="29" t="s">
        <v>2800</v>
      </c>
      <c r="S163" s="22" t="s">
        <v>270</v>
      </c>
      <c r="T163" s="16">
        <v>100</v>
      </c>
      <c r="U163" s="29">
        <v>43225</v>
      </c>
      <c r="V163" s="22">
        <v>1</v>
      </c>
      <c r="W163" s="22">
        <v>9</v>
      </c>
      <c r="X163" s="22">
        <v>2018</v>
      </c>
      <c r="Y163" s="22">
        <v>27</v>
      </c>
      <c r="Z163" s="22">
        <v>8</v>
      </c>
      <c r="AA163" s="22">
        <v>2018</v>
      </c>
    </row>
    <row r="164" spans="1:27" s="179" customFormat="1" ht="25.5">
      <c r="A164" s="16">
        <f t="shared" si="2"/>
        <v>163</v>
      </c>
      <c r="B164" s="16">
        <v>163</v>
      </c>
      <c r="C164" s="31" t="s">
        <v>4109</v>
      </c>
      <c r="D164" s="16">
        <v>11</v>
      </c>
      <c r="E164" s="16">
        <v>12</v>
      </c>
      <c r="F164" s="16">
        <v>1969</v>
      </c>
      <c r="G164" s="16">
        <f>'[1]DS NHAN SU'!$G$2-F164</f>
        <v>49</v>
      </c>
      <c r="H164" s="16">
        <v>1</v>
      </c>
      <c r="I164" s="32" t="s">
        <v>4110</v>
      </c>
      <c r="J164" s="32" t="s">
        <v>4111</v>
      </c>
      <c r="K164" s="16">
        <v>25</v>
      </c>
      <c r="L164" s="16">
        <v>12</v>
      </c>
      <c r="M164" s="16">
        <v>2017</v>
      </c>
      <c r="N164" s="16" t="s">
        <v>290</v>
      </c>
      <c r="O164" s="16" t="s">
        <v>4112</v>
      </c>
      <c r="P164" s="16" t="s">
        <v>290</v>
      </c>
      <c r="Q164" s="16" t="s">
        <v>3304</v>
      </c>
      <c r="R164" s="16" t="s">
        <v>1667</v>
      </c>
      <c r="S164" s="16" t="s">
        <v>151</v>
      </c>
      <c r="T164" s="16">
        <v>194</v>
      </c>
      <c r="U164" s="29">
        <v>43313</v>
      </c>
      <c r="V164" s="22">
        <v>1</v>
      </c>
      <c r="W164" s="22">
        <v>9</v>
      </c>
      <c r="X164" s="22">
        <v>2018</v>
      </c>
      <c r="Y164" s="22">
        <v>27</v>
      </c>
      <c r="Z164" s="22">
        <v>8</v>
      </c>
      <c r="AA164" s="22">
        <v>2018</v>
      </c>
    </row>
    <row r="165" spans="1:27" s="179" customFormat="1" ht="25.5">
      <c r="A165" s="16">
        <f t="shared" si="2"/>
        <v>164</v>
      </c>
      <c r="B165" s="16">
        <v>164</v>
      </c>
      <c r="C165" s="31" t="s">
        <v>4104</v>
      </c>
      <c r="D165" s="16">
        <v>11</v>
      </c>
      <c r="E165" s="16">
        <v>4</v>
      </c>
      <c r="F165" s="16">
        <v>1992</v>
      </c>
      <c r="G165" s="16">
        <f>'[1]DS NHAN SU'!$G$2-F165</f>
        <v>26</v>
      </c>
      <c r="H165" s="16">
        <v>1</v>
      </c>
      <c r="I165" s="32" t="s">
        <v>4105</v>
      </c>
      <c r="J165" s="32" t="s">
        <v>4106</v>
      </c>
      <c r="K165" s="16">
        <v>22</v>
      </c>
      <c r="L165" s="16">
        <v>5</v>
      </c>
      <c r="M165" s="16">
        <v>2015</v>
      </c>
      <c r="N165" s="16" t="s">
        <v>247</v>
      </c>
      <c r="O165" s="16" t="s">
        <v>4107</v>
      </c>
      <c r="P165" s="16" t="s">
        <v>247</v>
      </c>
      <c r="Q165" s="16" t="s">
        <v>3225</v>
      </c>
      <c r="R165" s="33" t="s">
        <v>3241</v>
      </c>
      <c r="S165" s="16" t="s">
        <v>533</v>
      </c>
      <c r="T165" s="16">
        <v>344</v>
      </c>
      <c r="U165" s="45">
        <v>43054</v>
      </c>
      <c r="V165" s="22">
        <v>1</v>
      </c>
      <c r="W165" s="22">
        <v>9</v>
      </c>
      <c r="X165" s="22">
        <v>2018</v>
      </c>
      <c r="Y165" s="22">
        <v>27</v>
      </c>
      <c r="Z165" s="22">
        <v>8</v>
      </c>
      <c r="AA165" s="22">
        <v>2018</v>
      </c>
    </row>
    <row r="166" spans="1:27" s="179" customFormat="1" ht="25.5">
      <c r="A166" s="16">
        <f t="shared" si="2"/>
        <v>165</v>
      </c>
      <c r="B166" s="16">
        <v>165</v>
      </c>
      <c r="C166" s="39" t="s">
        <v>4045</v>
      </c>
      <c r="D166" s="16">
        <v>31</v>
      </c>
      <c r="E166" s="16">
        <v>10</v>
      </c>
      <c r="F166" s="16">
        <v>1992</v>
      </c>
      <c r="G166" s="16">
        <f>'[1]DS NHAN SU'!$G$2-F166</f>
        <v>26</v>
      </c>
      <c r="H166" s="16">
        <v>1</v>
      </c>
      <c r="I166" s="40" t="s">
        <v>4135</v>
      </c>
      <c r="J166" s="40" t="s">
        <v>4136</v>
      </c>
      <c r="K166" s="16">
        <v>30</v>
      </c>
      <c r="L166" s="16">
        <v>3</v>
      </c>
      <c r="M166" s="16">
        <v>2008</v>
      </c>
      <c r="N166" s="22" t="s">
        <v>325</v>
      </c>
      <c r="O166" s="22" t="s">
        <v>4137</v>
      </c>
      <c r="P166" s="22" t="s">
        <v>325</v>
      </c>
      <c r="Q166" s="16" t="s">
        <v>3282</v>
      </c>
      <c r="R166" s="33" t="s">
        <v>324</v>
      </c>
      <c r="S166" s="16" t="s">
        <v>292</v>
      </c>
      <c r="T166" s="16">
        <v>366</v>
      </c>
      <c r="U166" s="45">
        <v>43160</v>
      </c>
      <c r="V166" s="22">
        <v>1</v>
      </c>
      <c r="W166" s="22">
        <v>9</v>
      </c>
      <c r="X166" s="22">
        <v>2018</v>
      </c>
      <c r="Y166" s="22">
        <v>27</v>
      </c>
      <c r="Z166" s="22">
        <v>8</v>
      </c>
      <c r="AA166" s="22">
        <v>2018</v>
      </c>
    </row>
    <row r="167" spans="1:27" s="179" customFormat="1" ht="26.25" customHeight="1">
      <c r="A167" s="16">
        <f t="shared" si="2"/>
        <v>166</v>
      </c>
      <c r="B167" s="16">
        <v>166</v>
      </c>
      <c r="C167" s="39" t="s">
        <v>4606</v>
      </c>
      <c r="D167" s="16">
        <v>7</v>
      </c>
      <c r="E167" s="16">
        <v>12</v>
      </c>
      <c r="F167" s="16">
        <v>1995</v>
      </c>
      <c r="G167" s="16">
        <f>'[1]DS NHAN SU'!$G$2-F167</f>
        <v>23</v>
      </c>
      <c r="H167" s="16">
        <v>0</v>
      </c>
      <c r="I167" s="40" t="s">
        <v>4607</v>
      </c>
      <c r="J167" s="40" t="s">
        <v>4608</v>
      </c>
      <c r="K167" s="16">
        <v>23</v>
      </c>
      <c r="L167" s="16">
        <v>12</v>
      </c>
      <c r="M167" s="16">
        <v>2013</v>
      </c>
      <c r="N167" s="22" t="s">
        <v>767</v>
      </c>
      <c r="O167" s="22" t="s">
        <v>4609</v>
      </c>
      <c r="P167" s="22" t="s">
        <v>767</v>
      </c>
      <c r="Q167" s="22" t="s">
        <v>2030</v>
      </c>
      <c r="R167" s="33" t="s">
        <v>303</v>
      </c>
      <c r="S167" s="16" t="s">
        <v>292</v>
      </c>
      <c r="T167" s="16">
        <v>327</v>
      </c>
      <c r="U167" s="45">
        <v>43040</v>
      </c>
      <c r="V167" s="22">
        <v>1</v>
      </c>
      <c r="W167" s="22">
        <v>9</v>
      </c>
      <c r="X167" s="22">
        <v>2018</v>
      </c>
      <c r="Y167" s="212">
        <v>28</v>
      </c>
      <c r="Z167" s="212">
        <v>8</v>
      </c>
      <c r="AA167" s="22">
        <v>2018</v>
      </c>
    </row>
    <row r="168" spans="1:27" s="146" customFormat="1" ht="26.25" customHeight="1">
      <c r="A168" s="16">
        <f t="shared" ref="A168:A183" si="3">+A167+1</f>
        <v>167</v>
      </c>
      <c r="B168" s="16">
        <v>167</v>
      </c>
      <c r="C168" s="39" t="s">
        <v>4610</v>
      </c>
      <c r="D168" s="16">
        <v>19</v>
      </c>
      <c r="E168" s="16">
        <v>2</v>
      </c>
      <c r="F168" s="16">
        <v>1986</v>
      </c>
      <c r="G168" s="16">
        <f>'[1]DS NHAN SU'!$G$2-F168</f>
        <v>32</v>
      </c>
      <c r="H168" s="16">
        <v>0</v>
      </c>
      <c r="I168" s="40" t="s">
        <v>4611</v>
      </c>
      <c r="J168" s="40" t="s">
        <v>4612</v>
      </c>
      <c r="K168" s="16">
        <v>1</v>
      </c>
      <c r="L168" s="16">
        <v>10</v>
      </c>
      <c r="M168" s="16">
        <v>2003</v>
      </c>
      <c r="N168" s="22" t="s">
        <v>327</v>
      </c>
      <c r="O168" s="22" t="s">
        <v>4613</v>
      </c>
      <c r="P168" s="22" t="s">
        <v>327</v>
      </c>
      <c r="Q168" s="22" t="s">
        <v>3385</v>
      </c>
      <c r="R168" s="22" t="s">
        <v>279</v>
      </c>
      <c r="S168" s="16" t="s">
        <v>3271</v>
      </c>
      <c r="T168" s="32">
        <v>423</v>
      </c>
      <c r="U168" s="45">
        <v>43252</v>
      </c>
      <c r="V168" s="212">
        <v>30</v>
      </c>
      <c r="W168" s="212">
        <v>8</v>
      </c>
      <c r="X168" s="22">
        <v>2018</v>
      </c>
      <c r="Y168" s="212">
        <v>28</v>
      </c>
      <c r="Z168" s="212">
        <v>8</v>
      </c>
      <c r="AA168" s="22">
        <v>2018</v>
      </c>
    </row>
    <row r="169" spans="1:27" s="146" customFormat="1" ht="26.25" customHeight="1">
      <c r="A169" s="16">
        <f t="shared" si="3"/>
        <v>168</v>
      </c>
      <c r="B169" s="16">
        <v>168</v>
      </c>
      <c r="C169" s="39" t="s">
        <v>4614</v>
      </c>
      <c r="D169" s="16">
        <v>29</v>
      </c>
      <c r="E169" s="16">
        <v>7</v>
      </c>
      <c r="F169" s="16">
        <v>1992</v>
      </c>
      <c r="G169" s="16">
        <f>'[1]DS NHAN SU'!$G$2-F169</f>
        <v>26</v>
      </c>
      <c r="H169" s="16">
        <v>1</v>
      </c>
      <c r="I169" s="40" t="s">
        <v>4615</v>
      </c>
      <c r="J169" s="40" t="s">
        <v>4616</v>
      </c>
      <c r="K169" s="16">
        <v>31</v>
      </c>
      <c r="L169" s="16">
        <v>12</v>
      </c>
      <c r="M169" s="16">
        <v>2015</v>
      </c>
      <c r="N169" s="22" t="s">
        <v>70</v>
      </c>
      <c r="O169" s="22" t="s">
        <v>4617</v>
      </c>
      <c r="P169" s="22" t="s">
        <v>70</v>
      </c>
      <c r="Q169" s="16" t="s">
        <v>3282</v>
      </c>
      <c r="R169" s="33" t="s">
        <v>2978</v>
      </c>
      <c r="S169" s="16" t="s">
        <v>1214</v>
      </c>
      <c r="T169" s="32">
        <v>49</v>
      </c>
      <c r="U169" s="45">
        <v>43151</v>
      </c>
      <c r="V169" s="212">
        <v>20</v>
      </c>
      <c r="W169" s="212">
        <v>7</v>
      </c>
      <c r="X169" s="22">
        <v>2018</v>
      </c>
      <c r="Y169" s="212">
        <v>28</v>
      </c>
      <c r="Z169" s="212">
        <v>8</v>
      </c>
      <c r="AA169" s="22">
        <v>2018</v>
      </c>
    </row>
    <row r="170" spans="1:27" s="146" customFormat="1" ht="26.25" customHeight="1">
      <c r="A170" s="16">
        <f t="shared" si="3"/>
        <v>169</v>
      </c>
      <c r="B170" s="16">
        <v>169</v>
      </c>
      <c r="C170" s="39" t="s">
        <v>4618</v>
      </c>
      <c r="D170" s="16">
        <v>29</v>
      </c>
      <c r="E170" s="16">
        <v>10</v>
      </c>
      <c r="F170" s="16">
        <v>1994</v>
      </c>
      <c r="G170" s="16">
        <f>[4]Sheet1!$G$2-F170</f>
        <v>24</v>
      </c>
      <c r="H170" s="16">
        <v>0</v>
      </c>
      <c r="I170" s="40" t="s">
        <v>4619</v>
      </c>
      <c r="J170" s="40" t="s">
        <v>4620</v>
      </c>
      <c r="K170" s="16">
        <v>26</v>
      </c>
      <c r="L170" s="16">
        <v>6</v>
      </c>
      <c r="M170" s="16">
        <v>2009</v>
      </c>
      <c r="N170" s="22" t="s">
        <v>333</v>
      </c>
      <c r="O170" s="22" t="s">
        <v>4621</v>
      </c>
      <c r="P170" s="22" t="s">
        <v>70</v>
      </c>
      <c r="Q170" s="22" t="s">
        <v>541</v>
      </c>
      <c r="R170" s="33" t="s">
        <v>303</v>
      </c>
      <c r="S170" s="16" t="s">
        <v>292</v>
      </c>
      <c r="T170" s="16">
        <v>334</v>
      </c>
      <c r="U170" s="45">
        <v>43040</v>
      </c>
      <c r="V170" s="80">
        <v>1</v>
      </c>
      <c r="W170" s="80">
        <v>9</v>
      </c>
      <c r="X170" s="22">
        <v>2018</v>
      </c>
      <c r="Y170" s="80">
        <v>28</v>
      </c>
      <c r="Z170" s="80">
        <v>8</v>
      </c>
      <c r="AA170" s="22">
        <v>2018</v>
      </c>
    </row>
    <row r="171" spans="1:27" ht="26.25" customHeight="1">
      <c r="A171" s="16">
        <f>+A170+1</f>
        <v>170</v>
      </c>
      <c r="B171" s="16">
        <v>170</v>
      </c>
      <c r="C171" s="39" t="s">
        <v>3425</v>
      </c>
      <c r="D171" s="16">
        <v>7</v>
      </c>
      <c r="E171" s="16">
        <v>3</v>
      </c>
      <c r="F171" s="16">
        <v>1956</v>
      </c>
      <c r="G171" s="16">
        <f>'[1]DS NHAN SU'!$G$2-F171</f>
        <v>62</v>
      </c>
      <c r="H171" s="16">
        <v>1</v>
      </c>
      <c r="I171" s="40" t="s">
        <v>3426</v>
      </c>
      <c r="J171" s="40" t="s">
        <v>3427</v>
      </c>
      <c r="K171" s="16">
        <v>28</v>
      </c>
      <c r="L171" s="16">
        <v>6</v>
      </c>
      <c r="M171" s="16">
        <v>2011</v>
      </c>
      <c r="N171" s="22" t="s">
        <v>70</v>
      </c>
      <c r="O171" s="22" t="s">
        <v>3428</v>
      </c>
      <c r="P171" s="22" t="s">
        <v>70</v>
      </c>
      <c r="Q171" s="22" t="s">
        <v>1608</v>
      </c>
      <c r="R171" s="22" t="s">
        <v>3430</v>
      </c>
      <c r="S171" s="16" t="s">
        <v>130</v>
      </c>
      <c r="T171" s="16">
        <v>8</v>
      </c>
      <c r="U171" s="29">
        <v>43040</v>
      </c>
      <c r="V171" s="80">
        <v>1</v>
      </c>
      <c r="W171" s="80">
        <v>9</v>
      </c>
      <c r="X171" s="22">
        <v>2018</v>
      </c>
      <c r="Y171" s="80">
        <v>28</v>
      </c>
      <c r="Z171" s="80">
        <v>8</v>
      </c>
      <c r="AA171" s="33">
        <v>2018</v>
      </c>
    </row>
    <row r="172" spans="1:27" ht="26.25" customHeight="1">
      <c r="A172" s="16">
        <f t="shared" si="3"/>
        <v>171</v>
      </c>
      <c r="B172" s="16">
        <v>171</v>
      </c>
      <c r="C172" s="39" t="s">
        <v>4150</v>
      </c>
      <c r="D172" s="16">
        <v>10</v>
      </c>
      <c r="E172" s="16">
        <v>10</v>
      </c>
      <c r="F172" s="16">
        <v>1991</v>
      </c>
      <c r="G172" s="16">
        <f>'[1]DS NHAN SU'!$G$2-F172</f>
        <v>27</v>
      </c>
      <c r="H172" s="16">
        <v>0</v>
      </c>
      <c r="I172" s="40" t="s">
        <v>4151</v>
      </c>
      <c r="J172" s="40" t="s">
        <v>4152</v>
      </c>
      <c r="K172" s="16">
        <v>22</v>
      </c>
      <c r="L172" s="16">
        <v>10</v>
      </c>
      <c r="M172" s="16">
        <v>2012</v>
      </c>
      <c r="N172" s="22" t="s">
        <v>70</v>
      </c>
      <c r="O172" s="22" t="s">
        <v>2977</v>
      </c>
      <c r="P172" s="22" t="s">
        <v>70</v>
      </c>
      <c r="Q172" s="22" t="s">
        <v>3385</v>
      </c>
      <c r="R172" s="22" t="s">
        <v>4154</v>
      </c>
      <c r="S172" s="22" t="s">
        <v>4622</v>
      </c>
      <c r="T172" s="22">
        <v>63</v>
      </c>
      <c r="U172" s="29">
        <v>43102</v>
      </c>
      <c r="V172" s="80">
        <v>1</v>
      </c>
      <c r="W172" s="80">
        <v>9</v>
      </c>
      <c r="X172" s="22">
        <v>2018</v>
      </c>
      <c r="Y172" s="80">
        <v>28</v>
      </c>
      <c r="Z172" s="80">
        <v>8</v>
      </c>
      <c r="AA172" s="33">
        <v>2018</v>
      </c>
    </row>
    <row r="173" spans="1:27" ht="26.25" customHeight="1">
      <c r="A173" s="16">
        <f t="shared" si="3"/>
        <v>172</v>
      </c>
      <c r="B173" s="16">
        <v>172</v>
      </c>
      <c r="C173" s="39" t="s">
        <v>4623</v>
      </c>
      <c r="D173" s="16">
        <v>25</v>
      </c>
      <c r="E173" s="16">
        <v>11</v>
      </c>
      <c r="F173" s="16">
        <v>1985</v>
      </c>
      <c r="G173" s="16">
        <f>'[1]DS NHAN SU'!$G$2-F173</f>
        <v>33</v>
      </c>
      <c r="H173" s="16">
        <v>1</v>
      </c>
      <c r="I173" s="40" t="s">
        <v>4624</v>
      </c>
      <c r="J173" s="40" t="s">
        <v>4625</v>
      </c>
      <c r="K173" s="16">
        <v>8</v>
      </c>
      <c r="L173" s="16">
        <v>5</v>
      </c>
      <c r="M173" s="16">
        <v>2003</v>
      </c>
      <c r="N173" s="22" t="s">
        <v>327</v>
      </c>
      <c r="O173" s="22" t="s">
        <v>4613</v>
      </c>
      <c r="P173" s="22" t="s">
        <v>327</v>
      </c>
      <c r="Q173" s="22" t="s">
        <v>1691</v>
      </c>
      <c r="R173" s="22" t="s">
        <v>1528</v>
      </c>
      <c r="S173" s="16" t="s">
        <v>151</v>
      </c>
      <c r="T173" s="16">
        <v>406</v>
      </c>
      <c r="U173" s="29">
        <v>43221</v>
      </c>
      <c r="V173" s="80">
        <v>7</v>
      </c>
      <c r="W173" s="80">
        <v>9</v>
      </c>
      <c r="X173" s="22">
        <v>2018</v>
      </c>
      <c r="Y173" s="80">
        <v>10</v>
      </c>
      <c r="Z173" s="80">
        <v>9</v>
      </c>
      <c r="AA173" s="33">
        <v>2018</v>
      </c>
    </row>
    <row r="174" spans="1:27" ht="26.25" customHeight="1">
      <c r="A174" s="16">
        <f t="shared" si="3"/>
        <v>173</v>
      </c>
      <c r="B174" s="16">
        <v>173</v>
      </c>
      <c r="C174" s="31" t="s">
        <v>1713</v>
      </c>
      <c r="D174" s="16">
        <v>4</v>
      </c>
      <c r="E174" s="16">
        <v>3</v>
      </c>
      <c r="F174" s="16">
        <v>1992</v>
      </c>
      <c r="G174" s="16">
        <f>'[1]DS NHAN SU'!$G$2-F174</f>
        <v>26</v>
      </c>
      <c r="H174" s="16">
        <v>1</v>
      </c>
      <c r="I174" s="32" t="s">
        <v>1714</v>
      </c>
      <c r="J174" s="16">
        <v>212264631</v>
      </c>
      <c r="K174" s="16">
        <v>7</v>
      </c>
      <c r="L174" s="16">
        <v>10</v>
      </c>
      <c r="M174" s="16">
        <v>2008</v>
      </c>
      <c r="N174" s="16" t="s">
        <v>760</v>
      </c>
      <c r="O174" s="16" t="s">
        <v>1715</v>
      </c>
      <c r="P174" s="16" t="s">
        <v>760</v>
      </c>
      <c r="Q174" s="22" t="s">
        <v>1691</v>
      </c>
      <c r="R174" s="33" t="s">
        <v>167</v>
      </c>
      <c r="S174" s="16" t="s">
        <v>151</v>
      </c>
      <c r="T174" s="16">
        <v>451</v>
      </c>
      <c r="U174" s="29">
        <v>43282</v>
      </c>
      <c r="V174" s="80">
        <v>1</v>
      </c>
      <c r="W174" s="80">
        <v>10</v>
      </c>
      <c r="X174" s="22">
        <v>2018</v>
      </c>
      <c r="Y174" s="80">
        <v>10</v>
      </c>
      <c r="Z174" s="80">
        <v>9</v>
      </c>
      <c r="AA174" s="33">
        <v>2018</v>
      </c>
    </row>
    <row r="175" spans="1:27" ht="43.5" customHeight="1">
      <c r="A175" s="16">
        <f t="shared" si="3"/>
        <v>174</v>
      </c>
      <c r="B175" s="16">
        <v>174</v>
      </c>
      <c r="C175" s="172" t="s">
        <v>4626</v>
      </c>
      <c r="D175" s="16">
        <v>27</v>
      </c>
      <c r="E175" s="16">
        <v>11</v>
      </c>
      <c r="F175" s="16">
        <v>1994</v>
      </c>
      <c r="G175" s="16">
        <f ca="1">$G$2-F175</f>
        <v>24</v>
      </c>
      <c r="H175" s="16">
        <v>0</v>
      </c>
      <c r="I175" s="40" t="s">
        <v>2428</v>
      </c>
      <c r="J175" s="40" t="s">
        <v>2429</v>
      </c>
      <c r="K175" s="16">
        <v>6</v>
      </c>
      <c r="L175" s="16">
        <v>7</v>
      </c>
      <c r="M175" s="16">
        <v>2009</v>
      </c>
      <c r="N175" s="22" t="s">
        <v>126</v>
      </c>
      <c r="O175" s="22" t="s">
        <v>2430</v>
      </c>
      <c r="P175" s="22" t="s">
        <v>326</v>
      </c>
      <c r="Q175" s="16" t="s">
        <v>2263</v>
      </c>
      <c r="R175" s="22" t="s">
        <v>2431</v>
      </c>
      <c r="S175" s="16" t="s">
        <v>2426</v>
      </c>
      <c r="T175" s="16">
        <v>388</v>
      </c>
      <c r="U175" s="29">
        <v>43191</v>
      </c>
      <c r="V175" s="80">
        <v>1</v>
      </c>
      <c r="W175" s="80">
        <v>10</v>
      </c>
      <c r="X175" s="22">
        <v>2018</v>
      </c>
      <c r="Y175" s="80">
        <v>10</v>
      </c>
      <c r="Z175" s="80">
        <v>9</v>
      </c>
      <c r="AA175" s="33">
        <v>2018</v>
      </c>
    </row>
    <row r="176" spans="1:27" ht="26.25" customHeight="1">
      <c r="A176" s="16">
        <f t="shared" si="3"/>
        <v>175</v>
      </c>
      <c r="B176" s="16">
        <v>175</v>
      </c>
      <c r="C176" s="39" t="s">
        <v>4627</v>
      </c>
      <c r="D176" s="16">
        <v>3</v>
      </c>
      <c r="E176" s="16">
        <v>10</v>
      </c>
      <c r="F176" s="16">
        <v>1989</v>
      </c>
      <c r="G176" s="16">
        <f>'[1]DS NHAN SU'!$G$2-F176</f>
        <v>29</v>
      </c>
      <c r="H176" s="16">
        <v>1</v>
      </c>
      <c r="I176" s="40" t="s">
        <v>4628</v>
      </c>
      <c r="J176" s="40" t="s">
        <v>4629</v>
      </c>
      <c r="K176" s="16">
        <v>9</v>
      </c>
      <c r="L176" s="16">
        <v>3</v>
      </c>
      <c r="M176" s="16">
        <v>2011</v>
      </c>
      <c r="N176" s="22" t="s">
        <v>333</v>
      </c>
      <c r="O176" s="22" t="s">
        <v>4630</v>
      </c>
      <c r="P176" s="22" t="s">
        <v>333</v>
      </c>
      <c r="Q176" s="22" t="s">
        <v>3385</v>
      </c>
      <c r="R176" s="22" t="s">
        <v>2978</v>
      </c>
      <c r="S176" s="22" t="s">
        <v>3390</v>
      </c>
      <c r="T176" s="52">
        <v>77</v>
      </c>
      <c r="U176" s="29">
        <v>43179</v>
      </c>
      <c r="V176" s="22">
        <v>1</v>
      </c>
      <c r="W176" s="22">
        <v>9</v>
      </c>
      <c r="X176" s="22">
        <v>2018</v>
      </c>
      <c r="Y176" s="16">
        <v>11</v>
      </c>
      <c r="Z176" s="16">
        <v>9</v>
      </c>
      <c r="AA176" s="22">
        <v>2018</v>
      </c>
    </row>
    <row r="177" spans="1:27" ht="26.25" customHeight="1">
      <c r="A177" s="16">
        <f t="shared" si="3"/>
        <v>176</v>
      </c>
      <c r="B177" s="16">
        <v>176</v>
      </c>
      <c r="C177" s="39" t="s">
        <v>4631</v>
      </c>
      <c r="D177" s="16">
        <v>4</v>
      </c>
      <c r="E177" s="16">
        <v>7</v>
      </c>
      <c r="F177" s="16">
        <v>1996</v>
      </c>
      <c r="G177" s="16">
        <f>'[1]DS NHAN SU'!$G$2-F177</f>
        <v>22</v>
      </c>
      <c r="H177" s="16">
        <v>1</v>
      </c>
      <c r="I177" s="40" t="s">
        <v>4632</v>
      </c>
      <c r="J177" s="40" t="s">
        <v>4633</v>
      </c>
      <c r="K177" s="16">
        <v>24</v>
      </c>
      <c r="L177" s="16">
        <v>5</v>
      </c>
      <c r="M177" s="16">
        <v>2011</v>
      </c>
      <c r="N177" s="22" t="s">
        <v>70</v>
      </c>
      <c r="O177" s="22" t="s">
        <v>4634</v>
      </c>
      <c r="P177" s="22" t="s">
        <v>70</v>
      </c>
      <c r="Q177" s="22" t="s">
        <v>3385</v>
      </c>
      <c r="R177" s="22" t="s">
        <v>2978</v>
      </c>
      <c r="S177" s="16" t="s">
        <v>3390</v>
      </c>
      <c r="T177" s="32">
        <v>324</v>
      </c>
      <c r="U177" s="29">
        <v>43040</v>
      </c>
      <c r="V177" s="16">
        <v>6</v>
      </c>
      <c r="W177" s="16">
        <v>9</v>
      </c>
      <c r="X177" s="22">
        <v>2018</v>
      </c>
      <c r="Y177" s="16">
        <v>11</v>
      </c>
      <c r="Z177" s="16">
        <v>9</v>
      </c>
      <c r="AA177" s="22">
        <v>2018</v>
      </c>
    </row>
    <row r="178" spans="1:27" ht="26.25" customHeight="1">
      <c r="A178" s="16">
        <f t="shared" si="3"/>
        <v>177</v>
      </c>
      <c r="B178" s="16">
        <v>177</v>
      </c>
      <c r="C178" s="39" t="s">
        <v>4635</v>
      </c>
      <c r="D178" s="16">
        <v>16</v>
      </c>
      <c r="E178" s="16">
        <v>7</v>
      </c>
      <c r="F178" s="16">
        <v>1984</v>
      </c>
      <c r="G178" s="16">
        <f>'[1]DS NHAN SU'!$G$2-F178</f>
        <v>34</v>
      </c>
      <c r="H178" s="16">
        <v>1</v>
      </c>
      <c r="I178" s="40" t="s">
        <v>4636</v>
      </c>
      <c r="J178" s="40" t="s">
        <v>4637</v>
      </c>
      <c r="K178" s="16">
        <v>13</v>
      </c>
      <c r="L178" s="16">
        <v>12</v>
      </c>
      <c r="M178" s="16">
        <v>2014</v>
      </c>
      <c r="N178" s="22" t="s">
        <v>70</v>
      </c>
      <c r="O178" s="22" t="s">
        <v>2976</v>
      </c>
      <c r="P178" s="22" t="s">
        <v>70</v>
      </c>
      <c r="Q178" s="22" t="s">
        <v>3385</v>
      </c>
      <c r="R178" s="29" t="s">
        <v>2978</v>
      </c>
      <c r="S178" s="22" t="s">
        <v>3390</v>
      </c>
      <c r="T178" s="16">
        <v>105</v>
      </c>
      <c r="U178" s="29">
        <v>43235</v>
      </c>
      <c r="V178" s="22">
        <v>8</v>
      </c>
      <c r="W178" s="22">
        <v>9</v>
      </c>
      <c r="X178" s="22">
        <v>2018</v>
      </c>
      <c r="Y178" s="16">
        <v>11</v>
      </c>
      <c r="Z178" s="16">
        <v>9</v>
      </c>
      <c r="AA178" s="22">
        <v>2018</v>
      </c>
    </row>
    <row r="179" spans="1:27" ht="26.25" customHeight="1">
      <c r="A179" s="16">
        <f t="shared" si="3"/>
        <v>178</v>
      </c>
      <c r="B179" s="16">
        <v>178</v>
      </c>
      <c r="C179" s="39" t="s">
        <v>4638</v>
      </c>
      <c r="D179" s="22">
        <v>3</v>
      </c>
      <c r="E179" s="22">
        <v>10</v>
      </c>
      <c r="F179" s="22">
        <v>1977</v>
      </c>
      <c r="G179" s="16">
        <f>'[1]DS NHAN SU'!$G$2-F179</f>
        <v>41</v>
      </c>
      <c r="H179" s="22">
        <v>1</v>
      </c>
      <c r="I179" s="35" t="s">
        <v>4639</v>
      </c>
      <c r="J179" s="35" t="s">
        <v>4640</v>
      </c>
      <c r="K179" s="22">
        <v>21</v>
      </c>
      <c r="L179" s="22">
        <v>7</v>
      </c>
      <c r="M179" s="22">
        <v>2009</v>
      </c>
      <c r="N179" s="22" t="s">
        <v>889</v>
      </c>
      <c r="O179" s="22" t="s">
        <v>4641</v>
      </c>
      <c r="P179" s="22" t="s">
        <v>889</v>
      </c>
      <c r="Q179" s="22" t="s">
        <v>3385</v>
      </c>
      <c r="R179" s="22" t="s">
        <v>2978</v>
      </c>
      <c r="S179" s="22" t="s">
        <v>3390</v>
      </c>
      <c r="T179" s="16">
        <v>123</v>
      </c>
      <c r="U179" s="29">
        <v>43257</v>
      </c>
      <c r="V179" s="22">
        <v>9</v>
      </c>
      <c r="W179" s="22">
        <v>9</v>
      </c>
      <c r="X179" s="22">
        <v>2018</v>
      </c>
      <c r="Y179" s="16">
        <v>11</v>
      </c>
      <c r="Z179" s="16">
        <v>9</v>
      </c>
      <c r="AA179" s="22">
        <v>2018</v>
      </c>
    </row>
    <row r="180" spans="1:27" ht="26.25" customHeight="1">
      <c r="A180" s="16">
        <f t="shared" si="3"/>
        <v>179</v>
      </c>
      <c r="B180" s="16">
        <v>179</v>
      </c>
      <c r="C180" s="39" t="s">
        <v>3539</v>
      </c>
      <c r="D180" s="16">
        <v>3</v>
      </c>
      <c r="E180" s="16">
        <v>10</v>
      </c>
      <c r="F180" s="16">
        <v>1987</v>
      </c>
      <c r="G180" s="16">
        <f>'[1]DS NHAN SU'!$G$2-F180</f>
        <v>31</v>
      </c>
      <c r="H180" s="16">
        <v>1</v>
      </c>
      <c r="I180" s="40" t="s">
        <v>3540</v>
      </c>
      <c r="J180" s="40" t="s">
        <v>3541</v>
      </c>
      <c r="K180" s="16">
        <v>20</v>
      </c>
      <c r="L180" s="16">
        <v>10</v>
      </c>
      <c r="M180" s="16">
        <v>2005</v>
      </c>
      <c r="N180" s="22" t="s">
        <v>327</v>
      </c>
      <c r="O180" s="22" t="s">
        <v>3542</v>
      </c>
      <c r="P180" s="22" t="s">
        <v>327</v>
      </c>
      <c r="Q180" s="16" t="s">
        <v>350</v>
      </c>
      <c r="R180" s="16" t="s">
        <v>3543</v>
      </c>
      <c r="S180" s="16" t="s">
        <v>533</v>
      </c>
      <c r="T180" s="16">
        <v>44</v>
      </c>
      <c r="U180" s="45">
        <v>43132</v>
      </c>
      <c r="V180" s="80">
        <v>1</v>
      </c>
      <c r="W180" s="80">
        <v>9</v>
      </c>
      <c r="X180" s="22">
        <v>2018</v>
      </c>
      <c r="Y180" s="80">
        <v>28</v>
      </c>
      <c r="Z180" s="80">
        <v>8</v>
      </c>
      <c r="AA180" s="22">
        <v>2018</v>
      </c>
    </row>
    <row r="181" spans="1:27" s="146" customFormat="1" ht="26.25" customHeight="1">
      <c r="A181" s="16">
        <f t="shared" si="3"/>
        <v>180</v>
      </c>
      <c r="B181" s="16">
        <v>180</v>
      </c>
      <c r="C181" s="42" t="s">
        <v>3496</v>
      </c>
      <c r="D181" s="33">
        <v>24</v>
      </c>
      <c r="E181" s="33">
        <v>3</v>
      </c>
      <c r="F181" s="33">
        <v>1970</v>
      </c>
      <c r="G181" s="16"/>
      <c r="H181" s="33">
        <v>1</v>
      </c>
      <c r="I181" s="43" t="s">
        <v>3497</v>
      </c>
      <c r="J181" s="43" t="s">
        <v>3498</v>
      </c>
      <c r="K181" s="33">
        <v>5</v>
      </c>
      <c r="L181" s="33">
        <v>11</v>
      </c>
      <c r="M181" s="33">
        <v>2012</v>
      </c>
      <c r="N181" s="33" t="s">
        <v>1406</v>
      </c>
      <c r="O181" s="33" t="s">
        <v>3499</v>
      </c>
      <c r="P181" s="33" t="s">
        <v>1406</v>
      </c>
      <c r="Q181" s="16" t="s">
        <v>350</v>
      </c>
      <c r="R181" s="33" t="s">
        <v>402</v>
      </c>
      <c r="S181" s="47" t="s">
        <v>151</v>
      </c>
      <c r="T181" s="33">
        <v>320</v>
      </c>
      <c r="U181" s="45">
        <v>43256</v>
      </c>
      <c r="V181" s="33">
        <v>1</v>
      </c>
      <c r="W181" s="33">
        <v>8</v>
      </c>
      <c r="X181" s="22">
        <v>2018</v>
      </c>
      <c r="Y181" s="33">
        <v>12</v>
      </c>
      <c r="Z181" s="33">
        <v>9</v>
      </c>
      <c r="AA181" s="22">
        <v>2018</v>
      </c>
    </row>
    <row r="182" spans="1:27" s="146" customFormat="1" ht="26.25" customHeight="1">
      <c r="A182" s="16">
        <f t="shared" si="3"/>
        <v>181</v>
      </c>
      <c r="B182" s="16">
        <v>181</v>
      </c>
      <c r="C182" s="39" t="s">
        <v>3504</v>
      </c>
      <c r="D182" s="60">
        <v>19</v>
      </c>
      <c r="E182" s="16">
        <v>9</v>
      </c>
      <c r="F182" s="16">
        <v>1988</v>
      </c>
      <c r="G182" s="16"/>
      <c r="H182" s="22">
        <v>1</v>
      </c>
      <c r="I182" s="40" t="s">
        <v>3505</v>
      </c>
      <c r="J182" s="40" t="s">
        <v>3506</v>
      </c>
      <c r="K182" s="16">
        <v>24</v>
      </c>
      <c r="L182" s="16">
        <v>1</v>
      </c>
      <c r="M182" s="16">
        <v>2014</v>
      </c>
      <c r="N182" s="22" t="s">
        <v>1406</v>
      </c>
      <c r="O182" s="22" t="s">
        <v>3507</v>
      </c>
      <c r="P182" s="22" t="s">
        <v>1406</v>
      </c>
      <c r="Q182" s="22" t="s">
        <v>350</v>
      </c>
      <c r="R182" s="29" t="s">
        <v>3508</v>
      </c>
      <c r="S182" s="61" t="s">
        <v>151</v>
      </c>
      <c r="T182" s="21">
        <v>404</v>
      </c>
      <c r="U182" s="45">
        <v>43267</v>
      </c>
      <c r="V182" s="33">
        <v>16</v>
      </c>
      <c r="W182" s="33">
        <v>8</v>
      </c>
      <c r="X182" s="22">
        <v>2018</v>
      </c>
      <c r="Y182" s="33">
        <v>12</v>
      </c>
      <c r="Z182" s="33">
        <v>9</v>
      </c>
      <c r="AA182" s="22">
        <v>2018</v>
      </c>
    </row>
    <row r="183" spans="1:27" s="146" customFormat="1" ht="26.25" customHeight="1">
      <c r="A183" s="16">
        <f t="shared" si="3"/>
        <v>182</v>
      </c>
      <c r="B183" s="16">
        <v>182</v>
      </c>
      <c r="C183" s="42" t="s">
        <v>3560</v>
      </c>
      <c r="D183" s="33">
        <v>17</v>
      </c>
      <c r="E183" s="33">
        <v>4</v>
      </c>
      <c r="F183" s="33">
        <v>1977</v>
      </c>
      <c r="G183" s="16"/>
      <c r="H183" s="33">
        <v>1</v>
      </c>
      <c r="I183" s="43" t="s">
        <v>3561</v>
      </c>
      <c r="J183" s="43" t="s">
        <v>3562</v>
      </c>
      <c r="K183" s="33">
        <v>7</v>
      </c>
      <c r="L183" s="33">
        <v>1</v>
      </c>
      <c r="M183" s="33">
        <v>2004</v>
      </c>
      <c r="N183" s="33" t="s">
        <v>709</v>
      </c>
      <c r="O183" s="33" t="s">
        <v>3563</v>
      </c>
      <c r="P183" s="33" t="s">
        <v>709</v>
      </c>
      <c r="Q183" s="33" t="s">
        <v>541</v>
      </c>
      <c r="R183" s="33" t="s">
        <v>402</v>
      </c>
      <c r="S183" s="47" t="s">
        <v>151</v>
      </c>
      <c r="T183" s="33">
        <v>337</v>
      </c>
      <c r="U183" s="45">
        <v>43266</v>
      </c>
      <c r="V183" s="33">
        <v>15</v>
      </c>
      <c r="W183" s="33">
        <v>8</v>
      </c>
      <c r="X183" s="22">
        <v>2018</v>
      </c>
      <c r="Y183" s="33">
        <v>12</v>
      </c>
      <c r="Z183" s="33">
        <v>9</v>
      </c>
      <c r="AA183" s="22">
        <v>2018</v>
      </c>
    </row>
    <row r="184" spans="1:27" s="146" customFormat="1" ht="26.25" customHeight="1">
      <c r="A184" s="16">
        <f t="shared" ref="A184:B199" si="4">+A183+1</f>
        <v>183</v>
      </c>
      <c r="B184" s="16">
        <v>183</v>
      </c>
      <c r="C184" s="42" t="s">
        <v>3787</v>
      </c>
      <c r="D184" s="33">
        <v>5</v>
      </c>
      <c r="E184" s="33">
        <v>8</v>
      </c>
      <c r="F184" s="33">
        <v>1978</v>
      </c>
      <c r="G184" s="16"/>
      <c r="H184" s="33">
        <v>1</v>
      </c>
      <c r="I184" s="43" t="s">
        <v>3788</v>
      </c>
      <c r="J184" s="43" t="s">
        <v>3789</v>
      </c>
      <c r="K184" s="33">
        <v>8</v>
      </c>
      <c r="L184" s="33">
        <v>4</v>
      </c>
      <c r="M184" s="33">
        <v>2010</v>
      </c>
      <c r="N184" s="33" t="s">
        <v>709</v>
      </c>
      <c r="O184" s="33" t="s">
        <v>3790</v>
      </c>
      <c r="P184" s="33" t="s">
        <v>709</v>
      </c>
      <c r="Q184" s="33" t="s">
        <v>3791</v>
      </c>
      <c r="R184" s="33" t="s">
        <v>3792</v>
      </c>
      <c r="S184" s="47" t="s">
        <v>151</v>
      </c>
      <c r="T184" s="33">
        <v>419</v>
      </c>
      <c r="U184" s="45">
        <v>43277</v>
      </c>
      <c r="V184" s="33">
        <v>1</v>
      </c>
      <c r="W184" s="33">
        <v>9</v>
      </c>
      <c r="X184" s="22">
        <v>2018</v>
      </c>
      <c r="Y184" s="33">
        <v>12</v>
      </c>
      <c r="Z184" s="33">
        <v>9</v>
      </c>
      <c r="AA184" s="22">
        <v>2018</v>
      </c>
    </row>
    <row r="185" spans="1:27" s="146" customFormat="1" ht="26.25" customHeight="1">
      <c r="A185" s="16">
        <f t="shared" si="4"/>
        <v>184</v>
      </c>
      <c r="B185" s="16">
        <v>184</v>
      </c>
      <c r="C185" s="42" t="s">
        <v>2425</v>
      </c>
      <c r="D185" s="33">
        <v>7</v>
      </c>
      <c r="E185" s="33">
        <v>9</v>
      </c>
      <c r="F185" s="33">
        <v>1963</v>
      </c>
      <c r="G185" s="16"/>
      <c r="H185" s="33">
        <v>0</v>
      </c>
      <c r="I185" s="43" t="s">
        <v>3936</v>
      </c>
      <c r="J185" s="43" t="s">
        <v>3937</v>
      </c>
      <c r="K185" s="33">
        <v>6</v>
      </c>
      <c r="L185" s="33">
        <v>6</v>
      </c>
      <c r="M185" s="33">
        <v>2017</v>
      </c>
      <c r="N185" s="33" t="s">
        <v>333</v>
      </c>
      <c r="O185" s="33" t="s">
        <v>3938</v>
      </c>
      <c r="P185" s="33" t="s">
        <v>333</v>
      </c>
      <c r="Q185" s="33" t="s">
        <v>2819</v>
      </c>
      <c r="R185" s="33" t="s">
        <v>2791</v>
      </c>
      <c r="S185" s="47" t="s">
        <v>130</v>
      </c>
      <c r="T185" s="21">
        <v>430</v>
      </c>
      <c r="U185" s="29">
        <v>43283</v>
      </c>
      <c r="V185" s="33">
        <v>1</v>
      </c>
      <c r="W185" s="33">
        <v>9</v>
      </c>
      <c r="X185" s="22">
        <v>2018</v>
      </c>
      <c r="Y185" s="33">
        <v>12</v>
      </c>
      <c r="Z185" s="33">
        <v>9</v>
      </c>
      <c r="AA185" s="22">
        <v>2018</v>
      </c>
    </row>
    <row r="186" spans="1:27" s="146" customFormat="1" ht="26.25" customHeight="1">
      <c r="A186" s="16">
        <f t="shared" si="4"/>
        <v>185</v>
      </c>
      <c r="B186" s="16">
        <v>185</v>
      </c>
      <c r="C186" s="42" t="s">
        <v>4053</v>
      </c>
      <c r="D186" s="33">
        <v>8</v>
      </c>
      <c r="E186" s="33">
        <v>2</v>
      </c>
      <c r="F186" s="33">
        <v>1978</v>
      </c>
      <c r="G186" s="16"/>
      <c r="H186" s="33">
        <v>1</v>
      </c>
      <c r="I186" s="43" t="s">
        <v>4054</v>
      </c>
      <c r="J186" s="43" t="s">
        <v>4055</v>
      </c>
      <c r="K186" s="33">
        <v>18</v>
      </c>
      <c r="L186" s="33">
        <v>5</v>
      </c>
      <c r="M186" s="33">
        <v>2012</v>
      </c>
      <c r="N186" s="33" t="s">
        <v>320</v>
      </c>
      <c r="O186" s="33" t="s">
        <v>4056</v>
      </c>
      <c r="P186" s="33" t="s">
        <v>320</v>
      </c>
      <c r="Q186" s="33" t="s">
        <v>2983</v>
      </c>
      <c r="R186" s="33" t="s">
        <v>4057</v>
      </c>
      <c r="S186" s="47" t="s">
        <v>270</v>
      </c>
      <c r="T186" s="16">
        <v>472</v>
      </c>
      <c r="U186" s="45">
        <v>43318</v>
      </c>
      <c r="V186" s="33">
        <v>1</v>
      </c>
      <c r="W186" s="33">
        <v>9</v>
      </c>
      <c r="X186" s="22">
        <v>2018</v>
      </c>
      <c r="Y186" s="33">
        <v>12</v>
      </c>
      <c r="Z186" s="33">
        <v>9</v>
      </c>
      <c r="AA186" s="22">
        <v>2018</v>
      </c>
    </row>
    <row r="187" spans="1:27" s="146" customFormat="1" ht="26.25" customHeight="1">
      <c r="A187" s="16">
        <f t="shared" si="4"/>
        <v>186</v>
      </c>
      <c r="B187" s="16">
        <v>186</v>
      </c>
      <c r="C187" s="39" t="s">
        <v>4115</v>
      </c>
      <c r="D187" s="16">
        <v>15</v>
      </c>
      <c r="E187" s="16">
        <v>12</v>
      </c>
      <c r="F187" s="16">
        <v>1977</v>
      </c>
      <c r="G187" s="16"/>
      <c r="H187" s="22">
        <v>1</v>
      </c>
      <c r="I187" s="40" t="s">
        <v>4116</v>
      </c>
      <c r="J187" s="40" t="s">
        <v>4117</v>
      </c>
      <c r="K187" s="16">
        <v>21</v>
      </c>
      <c r="L187" s="16">
        <v>11</v>
      </c>
      <c r="M187" s="16">
        <v>2006</v>
      </c>
      <c r="N187" s="22" t="s">
        <v>268</v>
      </c>
      <c r="O187" s="22" t="s">
        <v>4118</v>
      </c>
      <c r="P187" s="22" t="s">
        <v>268</v>
      </c>
      <c r="Q187" s="16" t="s">
        <v>3304</v>
      </c>
      <c r="R187" s="22" t="s">
        <v>4119</v>
      </c>
      <c r="S187" s="16" t="s">
        <v>151</v>
      </c>
      <c r="T187" s="16">
        <v>454</v>
      </c>
      <c r="U187" s="29">
        <v>43299</v>
      </c>
      <c r="V187" s="33">
        <v>1</v>
      </c>
      <c r="W187" s="33">
        <v>9</v>
      </c>
      <c r="X187" s="22">
        <v>2018</v>
      </c>
      <c r="Y187" s="33">
        <v>12</v>
      </c>
      <c r="Z187" s="33">
        <v>9</v>
      </c>
      <c r="AA187" s="22">
        <v>2018</v>
      </c>
    </row>
    <row r="188" spans="1:27" s="146" customFormat="1" ht="26.25" customHeight="1">
      <c r="A188" s="16">
        <f t="shared" si="4"/>
        <v>187</v>
      </c>
      <c r="B188" s="22">
        <f t="shared" si="4"/>
        <v>187</v>
      </c>
      <c r="C188" s="39" t="s">
        <v>4642</v>
      </c>
      <c r="D188" s="16">
        <v>10</v>
      </c>
      <c r="E188" s="16">
        <v>10</v>
      </c>
      <c r="F188" s="16">
        <v>1990</v>
      </c>
      <c r="G188" s="22"/>
      <c r="H188" s="22">
        <v>0</v>
      </c>
      <c r="I188" s="40" t="s">
        <v>2436</v>
      </c>
      <c r="J188" s="40" t="s">
        <v>2437</v>
      </c>
      <c r="K188" s="16">
        <v>7</v>
      </c>
      <c r="L188" s="16">
        <v>3</v>
      </c>
      <c r="M188" s="16">
        <v>2011</v>
      </c>
      <c r="N188" s="22" t="s">
        <v>526</v>
      </c>
      <c r="O188" s="22" t="s">
        <v>2438</v>
      </c>
      <c r="P188" s="22" t="s">
        <v>311</v>
      </c>
      <c r="Q188" s="22" t="s">
        <v>2263</v>
      </c>
      <c r="R188" s="22" t="s">
        <v>4643</v>
      </c>
      <c r="S188" s="22" t="s">
        <v>2433</v>
      </c>
      <c r="T188" s="22">
        <v>496</v>
      </c>
      <c r="U188" s="29">
        <v>43322</v>
      </c>
      <c r="V188" s="21">
        <v>17</v>
      </c>
      <c r="W188" s="22">
        <v>9</v>
      </c>
      <c r="X188" s="22">
        <v>2018</v>
      </c>
      <c r="Y188" s="21">
        <v>17</v>
      </c>
      <c r="Z188" s="21">
        <v>9</v>
      </c>
      <c r="AA188" s="22">
        <v>2018</v>
      </c>
    </row>
    <row r="189" spans="1:27" s="146" customFormat="1" ht="25.5">
      <c r="A189" s="16">
        <f t="shared" si="4"/>
        <v>188</v>
      </c>
      <c r="B189" s="22">
        <f t="shared" si="4"/>
        <v>188</v>
      </c>
      <c r="C189" s="31" t="s">
        <v>4644</v>
      </c>
      <c r="D189" s="16"/>
      <c r="E189" s="16"/>
      <c r="F189" s="16">
        <v>1978</v>
      </c>
      <c r="G189" s="16">
        <f>'[1]DS NHAN SU'!$G$2-F189</f>
        <v>40</v>
      </c>
      <c r="H189" s="16">
        <v>0</v>
      </c>
      <c r="I189" s="32" t="s">
        <v>4645</v>
      </c>
      <c r="J189" s="32" t="s">
        <v>4646</v>
      </c>
      <c r="K189" s="16">
        <v>12</v>
      </c>
      <c r="L189" s="16">
        <v>8</v>
      </c>
      <c r="M189" s="16">
        <v>2014</v>
      </c>
      <c r="N189" s="16" t="s">
        <v>4647</v>
      </c>
      <c r="O189" s="16" t="s">
        <v>4648</v>
      </c>
      <c r="P189" s="16" t="s">
        <v>235</v>
      </c>
      <c r="Q189" s="22" t="s">
        <v>3398</v>
      </c>
      <c r="R189" s="22" t="s">
        <v>2978</v>
      </c>
      <c r="S189" s="16" t="s">
        <v>4182</v>
      </c>
      <c r="T189" s="32">
        <v>301</v>
      </c>
      <c r="U189" s="34">
        <v>43102</v>
      </c>
      <c r="V189" s="33">
        <v>16</v>
      </c>
      <c r="W189" s="33">
        <v>9</v>
      </c>
      <c r="X189" s="22">
        <v>2018</v>
      </c>
      <c r="Y189" s="33">
        <v>27</v>
      </c>
      <c r="Z189" s="33">
        <v>9</v>
      </c>
      <c r="AA189" s="22">
        <v>2018</v>
      </c>
    </row>
    <row r="190" spans="1:27" s="146" customFormat="1" ht="25.5">
      <c r="A190" s="16">
        <f t="shared" si="4"/>
        <v>189</v>
      </c>
      <c r="B190" s="22">
        <f t="shared" si="4"/>
        <v>189</v>
      </c>
      <c r="C190" s="31" t="s">
        <v>4649</v>
      </c>
      <c r="D190" s="16">
        <v>28</v>
      </c>
      <c r="E190" s="16">
        <v>10</v>
      </c>
      <c r="F190" s="16">
        <v>1995</v>
      </c>
      <c r="G190" s="16">
        <f>'[1]DS NHAN SU'!$G$2-F190</f>
        <v>23</v>
      </c>
      <c r="H190" s="16">
        <v>1</v>
      </c>
      <c r="I190" s="32" t="s">
        <v>4650</v>
      </c>
      <c r="J190" s="32" t="s">
        <v>4651</v>
      </c>
      <c r="K190" s="16">
        <v>9</v>
      </c>
      <c r="L190" s="16">
        <v>8</v>
      </c>
      <c r="M190" s="16">
        <v>2012</v>
      </c>
      <c r="N190" s="16" t="s">
        <v>70</v>
      </c>
      <c r="O190" s="16" t="s">
        <v>4652</v>
      </c>
      <c r="P190" s="16" t="s">
        <v>70</v>
      </c>
      <c r="Q190" s="16" t="s">
        <v>779</v>
      </c>
      <c r="R190" s="33" t="s">
        <v>303</v>
      </c>
      <c r="S190" s="16" t="s">
        <v>292</v>
      </c>
      <c r="T190" s="16">
        <v>944</v>
      </c>
      <c r="U190" s="34">
        <v>43070</v>
      </c>
      <c r="V190" s="33">
        <v>1</v>
      </c>
      <c r="W190" s="33">
        <v>10</v>
      </c>
      <c r="X190" s="22">
        <v>2018</v>
      </c>
      <c r="Y190" s="33">
        <v>27</v>
      </c>
      <c r="Z190" s="33">
        <v>9</v>
      </c>
      <c r="AA190" s="22">
        <v>2018</v>
      </c>
    </row>
    <row r="191" spans="1:27" s="146" customFormat="1" ht="25.5">
      <c r="A191" s="16">
        <f t="shared" si="4"/>
        <v>190</v>
      </c>
      <c r="B191" s="22">
        <f t="shared" si="4"/>
        <v>190</v>
      </c>
      <c r="C191" s="39" t="s">
        <v>3392</v>
      </c>
      <c r="D191" s="41"/>
      <c r="E191" s="41"/>
      <c r="F191" s="16">
        <v>1988</v>
      </c>
      <c r="G191" s="16">
        <f ca="1">$G$2-F191</f>
        <v>30</v>
      </c>
      <c r="H191" s="16">
        <v>1</v>
      </c>
      <c r="I191" s="40" t="s">
        <v>3393</v>
      </c>
      <c r="J191" s="40" t="s">
        <v>3394</v>
      </c>
      <c r="K191" s="16">
        <v>2</v>
      </c>
      <c r="L191" s="16">
        <v>11</v>
      </c>
      <c r="M191" s="16">
        <v>2007</v>
      </c>
      <c r="N191" s="22" t="s">
        <v>70</v>
      </c>
      <c r="O191" s="22" t="s">
        <v>3299</v>
      </c>
      <c r="P191" s="22" t="s">
        <v>70</v>
      </c>
      <c r="Q191" s="22" t="s">
        <v>3385</v>
      </c>
      <c r="R191" s="22" t="s">
        <v>2978</v>
      </c>
      <c r="S191" s="16" t="s">
        <v>3390</v>
      </c>
      <c r="T191" s="35">
        <v>507</v>
      </c>
      <c r="U191" s="34">
        <v>43344</v>
      </c>
      <c r="V191" s="33">
        <v>30</v>
      </c>
      <c r="W191" s="33">
        <v>9</v>
      </c>
      <c r="X191" s="22">
        <v>2018</v>
      </c>
      <c r="Y191" s="33">
        <v>27</v>
      </c>
      <c r="Z191" s="33">
        <v>9</v>
      </c>
      <c r="AA191" s="22">
        <v>2018</v>
      </c>
    </row>
    <row r="192" spans="1:27" s="67" customFormat="1" ht="38.25">
      <c r="A192" s="16">
        <f t="shared" si="4"/>
        <v>191</v>
      </c>
      <c r="B192" s="22">
        <f t="shared" si="4"/>
        <v>191</v>
      </c>
      <c r="C192" s="39" t="s">
        <v>4653</v>
      </c>
      <c r="D192" s="16">
        <v>9</v>
      </c>
      <c r="E192" s="16">
        <v>5</v>
      </c>
      <c r="F192" s="16">
        <v>1983</v>
      </c>
      <c r="G192" s="16">
        <f>'[1]DS NHAN SU'!$G$2-F192</f>
        <v>35</v>
      </c>
      <c r="H192" s="16">
        <v>0</v>
      </c>
      <c r="I192" s="40" t="s">
        <v>2973</v>
      </c>
      <c r="J192" s="40" t="s">
        <v>2974</v>
      </c>
      <c r="K192" s="16">
        <v>23</v>
      </c>
      <c r="L192" s="16">
        <v>10</v>
      </c>
      <c r="M192" s="16">
        <v>2008</v>
      </c>
      <c r="N192" s="22" t="s">
        <v>70</v>
      </c>
      <c r="O192" s="22" t="s">
        <v>2975</v>
      </c>
      <c r="P192" s="22" t="s">
        <v>70</v>
      </c>
      <c r="Q192" s="22" t="s">
        <v>2859</v>
      </c>
      <c r="R192" s="22" t="s">
        <v>303</v>
      </c>
      <c r="S192" s="16" t="s">
        <v>292</v>
      </c>
      <c r="T192" s="32">
        <v>527</v>
      </c>
      <c r="U192" s="34">
        <v>43374</v>
      </c>
      <c r="V192" s="22">
        <v>1</v>
      </c>
      <c r="W192" s="22">
        <v>10</v>
      </c>
      <c r="X192" s="22">
        <v>2018</v>
      </c>
      <c r="Y192" s="22">
        <v>27</v>
      </c>
      <c r="Z192" s="22">
        <v>9</v>
      </c>
      <c r="AA192" s="22">
        <v>2018</v>
      </c>
    </row>
    <row r="193" spans="1:27" s="67" customFormat="1" ht="76.5" customHeight="1">
      <c r="A193" s="16">
        <f t="shared" si="4"/>
        <v>192</v>
      </c>
      <c r="B193" s="22">
        <f t="shared" si="4"/>
        <v>192</v>
      </c>
      <c r="C193" s="174" t="s">
        <v>4654</v>
      </c>
      <c r="D193" s="22">
        <v>20</v>
      </c>
      <c r="E193" s="22">
        <v>11</v>
      </c>
      <c r="F193" s="22">
        <v>1957</v>
      </c>
      <c r="G193" s="22"/>
      <c r="H193" s="22">
        <v>1</v>
      </c>
      <c r="I193" s="35" t="s">
        <v>4081</v>
      </c>
      <c r="J193" s="35" t="s">
        <v>4082</v>
      </c>
      <c r="K193" s="22">
        <v>8</v>
      </c>
      <c r="L193" s="22">
        <v>9</v>
      </c>
      <c r="M193" s="22">
        <v>2007</v>
      </c>
      <c r="N193" s="22" t="s">
        <v>337</v>
      </c>
      <c r="O193" s="22" t="s">
        <v>4083</v>
      </c>
      <c r="P193" s="22" t="s">
        <v>337</v>
      </c>
      <c r="Q193" s="22" t="s">
        <v>3161</v>
      </c>
      <c r="R193" s="22" t="s">
        <v>738</v>
      </c>
      <c r="S193" s="22" t="s">
        <v>270</v>
      </c>
      <c r="T193" s="16">
        <v>471</v>
      </c>
      <c r="U193" s="34">
        <v>43313</v>
      </c>
      <c r="V193" s="22">
        <v>1</v>
      </c>
      <c r="W193" s="22">
        <v>10</v>
      </c>
      <c r="X193" s="22">
        <v>2018</v>
      </c>
      <c r="Y193" s="22">
        <v>27</v>
      </c>
      <c r="Z193" s="22">
        <v>9</v>
      </c>
      <c r="AA193" s="22">
        <v>2018</v>
      </c>
    </row>
    <row r="194" spans="1:27" s="67" customFormat="1" ht="63.75" customHeight="1">
      <c r="A194" s="16">
        <f t="shared" si="4"/>
        <v>193</v>
      </c>
      <c r="B194" s="22">
        <f t="shared" si="4"/>
        <v>193</v>
      </c>
      <c r="C194" s="174" t="s">
        <v>4655</v>
      </c>
      <c r="D194" s="22">
        <v>8</v>
      </c>
      <c r="E194" s="22">
        <v>2</v>
      </c>
      <c r="F194" s="22">
        <v>1978</v>
      </c>
      <c r="G194" s="22"/>
      <c r="H194" s="22">
        <v>1</v>
      </c>
      <c r="I194" s="35" t="s">
        <v>4656</v>
      </c>
      <c r="J194" s="35" t="s">
        <v>4055</v>
      </c>
      <c r="K194" s="22">
        <v>18</v>
      </c>
      <c r="L194" s="22">
        <v>5</v>
      </c>
      <c r="M194" s="22">
        <v>2012</v>
      </c>
      <c r="N194" s="22" t="s">
        <v>320</v>
      </c>
      <c r="O194" s="22" t="s">
        <v>4056</v>
      </c>
      <c r="P194" s="22" t="s">
        <v>320</v>
      </c>
      <c r="Q194" s="22" t="s">
        <v>2983</v>
      </c>
      <c r="R194" s="22" t="s">
        <v>4057</v>
      </c>
      <c r="S194" s="22" t="s">
        <v>270</v>
      </c>
      <c r="T194" s="16">
        <v>472</v>
      </c>
      <c r="U194" s="34">
        <v>43318</v>
      </c>
      <c r="V194" s="22">
        <v>1</v>
      </c>
      <c r="W194" s="22">
        <v>10</v>
      </c>
      <c r="X194" s="22">
        <v>2018</v>
      </c>
      <c r="Y194" s="22">
        <v>27</v>
      </c>
      <c r="Z194" s="22">
        <v>9</v>
      </c>
      <c r="AA194" s="22">
        <v>2018</v>
      </c>
    </row>
    <row r="195" spans="1:27" s="243" customFormat="1" ht="21.75" customHeight="1">
      <c r="A195" s="16">
        <f t="shared" si="4"/>
        <v>194</v>
      </c>
      <c r="B195" s="22">
        <f t="shared" si="4"/>
        <v>194</v>
      </c>
      <c r="C195" s="39" t="s">
        <v>2405</v>
      </c>
      <c r="D195" s="22">
        <v>12</v>
      </c>
      <c r="E195" s="22">
        <v>2</v>
      </c>
      <c r="F195" s="22">
        <v>1980</v>
      </c>
      <c r="G195" s="22">
        <v>23</v>
      </c>
      <c r="H195" s="22">
        <v>1</v>
      </c>
      <c r="I195" s="35" t="s">
        <v>2406</v>
      </c>
      <c r="J195" s="35" t="s">
        <v>2407</v>
      </c>
      <c r="K195" s="22">
        <v>31</v>
      </c>
      <c r="L195" s="22">
        <v>3</v>
      </c>
      <c r="M195" s="22">
        <v>2017</v>
      </c>
      <c r="N195" s="22" t="s">
        <v>70</v>
      </c>
      <c r="O195" s="22" t="s">
        <v>2408</v>
      </c>
      <c r="P195" s="22" t="s">
        <v>70</v>
      </c>
      <c r="Q195" s="22" t="s">
        <v>2409</v>
      </c>
      <c r="R195" s="22" t="s">
        <v>2314</v>
      </c>
      <c r="S195" s="22" t="s">
        <v>270</v>
      </c>
      <c r="T195" s="22">
        <v>524</v>
      </c>
      <c r="U195" s="29">
        <v>43353</v>
      </c>
      <c r="V195" s="22">
        <v>22</v>
      </c>
      <c r="W195" s="22">
        <v>9</v>
      </c>
      <c r="X195" s="22">
        <v>2018</v>
      </c>
      <c r="Y195" s="22">
        <v>1</v>
      </c>
      <c r="Z195" s="22">
        <v>10</v>
      </c>
      <c r="AA195" s="22">
        <v>2018</v>
      </c>
    </row>
    <row r="196" spans="1:27" s="243" customFormat="1" ht="21.75" customHeight="1">
      <c r="A196" s="16">
        <f t="shared" si="4"/>
        <v>195</v>
      </c>
      <c r="B196" s="22">
        <f t="shared" si="4"/>
        <v>195</v>
      </c>
      <c r="C196" s="39" t="s">
        <v>4657</v>
      </c>
      <c r="D196" s="16">
        <v>21</v>
      </c>
      <c r="E196" s="16">
        <v>6</v>
      </c>
      <c r="F196" s="16">
        <v>1981</v>
      </c>
      <c r="G196" s="22"/>
      <c r="H196" s="22">
        <v>1</v>
      </c>
      <c r="I196" s="40" t="s">
        <v>4658</v>
      </c>
      <c r="J196" s="40" t="s">
        <v>4659</v>
      </c>
      <c r="K196" s="16">
        <v>16</v>
      </c>
      <c r="L196" s="16">
        <v>9</v>
      </c>
      <c r="M196" s="16">
        <v>2014</v>
      </c>
      <c r="N196" s="22" t="s">
        <v>474</v>
      </c>
      <c r="O196" s="22" t="s">
        <v>2438</v>
      </c>
      <c r="P196" s="22" t="s">
        <v>70</v>
      </c>
      <c r="Q196" s="22" t="s">
        <v>3385</v>
      </c>
      <c r="R196" s="22" t="s">
        <v>1213</v>
      </c>
      <c r="S196" s="22" t="s">
        <v>3396</v>
      </c>
      <c r="T196" s="22">
        <v>536</v>
      </c>
      <c r="U196" s="29">
        <v>43359</v>
      </c>
      <c r="V196" s="22">
        <v>18</v>
      </c>
      <c r="W196" s="22">
        <v>9</v>
      </c>
      <c r="X196" s="22">
        <v>2018</v>
      </c>
      <c r="Y196" s="22">
        <v>1</v>
      </c>
      <c r="Z196" s="22">
        <v>10</v>
      </c>
      <c r="AA196" s="22">
        <v>2018</v>
      </c>
    </row>
    <row r="197" spans="1:27" s="243" customFormat="1" ht="21.75" customHeight="1">
      <c r="A197" s="16">
        <f t="shared" si="4"/>
        <v>196</v>
      </c>
      <c r="B197" s="22">
        <f t="shared" si="4"/>
        <v>196</v>
      </c>
      <c r="C197" s="39" t="s">
        <v>4660</v>
      </c>
      <c r="D197" s="16">
        <v>8</v>
      </c>
      <c r="E197" s="16">
        <v>7</v>
      </c>
      <c r="F197" s="16">
        <v>1992</v>
      </c>
      <c r="G197" s="22"/>
      <c r="H197" s="22">
        <v>1</v>
      </c>
      <c r="I197" s="40" t="s">
        <v>4661</v>
      </c>
      <c r="J197" s="40" t="s">
        <v>4662</v>
      </c>
      <c r="K197" s="16">
        <v>31</v>
      </c>
      <c r="L197" s="16">
        <v>1</v>
      </c>
      <c r="M197" s="16">
        <v>2007</v>
      </c>
      <c r="N197" s="22" t="s">
        <v>771</v>
      </c>
      <c r="O197" s="22" t="s">
        <v>4663</v>
      </c>
      <c r="P197" s="22" t="str">
        <f>N197</f>
        <v>Đắk Lắk</v>
      </c>
      <c r="Q197" s="22" t="s">
        <v>3304</v>
      </c>
      <c r="R197" s="22" t="s">
        <v>261</v>
      </c>
      <c r="S197" s="22" t="s">
        <v>151</v>
      </c>
      <c r="T197" s="21">
        <v>547</v>
      </c>
      <c r="U197" s="29">
        <v>43367</v>
      </c>
      <c r="V197" s="22">
        <v>26</v>
      </c>
      <c r="W197" s="22">
        <v>9</v>
      </c>
      <c r="X197" s="22">
        <v>2018</v>
      </c>
      <c r="Y197" s="22">
        <v>1</v>
      </c>
      <c r="Z197" s="22">
        <v>10</v>
      </c>
      <c r="AA197" s="22">
        <v>2018</v>
      </c>
    </row>
    <row r="198" spans="1:27" s="243" customFormat="1" ht="21.75" customHeight="1">
      <c r="A198" s="16">
        <f t="shared" si="4"/>
        <v>197</v>
      </c>
      <c r="B198" s="22">
        <f t="shared" si="4"/>
        <v>197</v>
      </c>
      <c r="C198" s="39" t="s">
        <v>3483</v>
      </c>
      <c r="D198" s="22">
        <v>1</v>
      </c>
      <c r="E198" s="22">
        <v>6</v>
      </c>
      <c r="F198" s="22">
        <v>1994</v>
      </c>
      <c r="G198" s="16"/>
      <c r="H198" s="22">
        <v>0</v>
      </c>
      <c r="I198" s="35" t="s">
        <v>3484</v>
      </c>
      <c r="J198" s="35" t="s">
        <v>3485</v>
      </c>
      <c r="K198" s="22">
        <v>26</v>
      </c>
      <c r="L198" s="22">
        <v>5</v>
      </c>
      <c r="M198" s="22">
        <v>2011</v>
      </c>
      <c r="N198" s="22" t="s">
        <v>1054</v>
      </c>
      <c r="O198" s="22" t="s">
        <v>3486</v>
      </c>
      <c r="P198" s="22" t="s">
        <v>1054</v>
      </c>
      <c r="Q198" s="22" t="s">
        <v>260</v>
      </c>
      <c r="R198" s="22" t="s">
        <v>3487</v>
      </c>
      <c r="S198" s="22" t="s">
        <v>330</v>
      </c>
      <c r="T198" s="22">
        <v>455</v>
      </c>
      <c r="U198" s="29">
        <v>43298</v>
      </c>
      <c r="V198" s="22">
        <v>17</v>
      </c>
      <c r="W198" s="22">
        <v>9</v>
      </c>
      <c r="X198" s="22">
        <v>2018</v>
      </c>
      <c r="Y198" s="22">
        <v>1</v>
      </c>
      <c r="Z198" s="22">
        <v>10</v>
      </c>
      <c r="AA198" s="22">
        <v>2018</v>
      </c>
    </row>
    <row r="199" spans="1:27" ht="21.75" customHeight="1">
      <c r="A199" s="16">
        <f t="shared" si="4"/>
        <v>198</v>
      </c>
      <c r="B199" s="22">
        <f t="shared" si="4"/>
        <v>198</v>
      </c>
      <c r="C199" s="42" t="s">
        <v>4664</v>
      </c>
      <c r="D199" s="33">
        <v>8</v>
      </c>
      <c r="E199" s="33">
        <v>12</v>
      </c>
      <c r="F199" s="33">
        <v>1990</v>
      </c>
      <c r="G199" s="33"/>
      <c r="H199" s="33">
        <v>1</v>
      </c>
      <c r="I199" s="43" t="s">
        <v>4665</v>
      </c>
      <c r="J199" s="43" t="s">
        <v>4666</v>
      </c>
      <c r="K199" s="33">
        <v>5</v>
      </c>
      <c r="L199" s="33">
        <v>2</v>
      </c>
      <c r="M199" s="33">
        <v>2018</v>
      </c>
      <c r="N199" s="33" t="s">
        <v>4667</v>
      </c>
      <c r="O199" s="33" t="s">
        <v>4668</v>
      </c>
      <c r="P199" s="33" t="s">
        <v>70</v>
      </c>
      <c r="Q199" s="33" t="s">
        <v>3388</v>
      </c>
      <c r="R199" s="33" t="s">
        <v>4669</v>
      </c>
      <c r="S199" s="33" t="s">
        <v>3399</v>
      </c>
      <c r="T199" s="152">
        <v>531</v>
      </c>
      <c r="U199" s="153">
        <v>43332</v>
      </c>
      <c r="V199" s="33">
        <v>1</v>
      </c>
      <c r="W199" s="33">
        <v>10</v>
      </c>
      <c r="X199" s="22">
        <v>2018</v>
      </c>
      <c r="Y199" s="33">
        <v>1</v>
      </c>
      <c r="Z199" s="33">
        <v>10</v>
      </c>
      <c r="AA199" s="22">
        <v>2018</v>
      </c>
    </row>
    <row r="200" spans="1:27" ht="21.75" customHeight="1">
      <c r="A200" s="16">
        <f t="shared" ref="A200:B209" si="5">+A199+1</f>
        <v>199</v>
      </c>
      <c r="B200" s="22">
        <f t="shared" si="5"/>
        <v>199</v>
      </c>
      <c r="C200" s="39" t="s">
        <v>4670</v>
      </c>
      <c r="D200" s="16">
        <v>24</v>
      </c>
      <c r="E200" s="16">
        <v>4</v>
      </c>
      <c r="F200" s="16">
        <v>1995</v>
      </c>
      <c r="G200" s="16">
        <f>'[1]DS NHAN SU'!$G$2-F200</f>
        <v>23</v>
      </c>
      <c r="H200" s="16">
        <v>0</v>
      </c>
      <c r="I200" s="40" t="s">
        <v>4671</v>
      </c>
      <c r="J200" s="40" t="s">
        <v>4672</v>
      </c>
      <c r="K200" s="16">
        <v>7</v>
      </c>
      <c r="L200" s="16">
        <v>7</v>
      </c>
      <c r="M200" s="16">
        <v>2012</v>
      </c>
      <c r="N200" s="22" t="s">
        <v>70</v>
      </c>
      <c r="O200" s="22" t="s">
        <v>4673</v>
      </c>
      <c r="P200" s="22" t="s">
        <v>70</v>
      </c>
      <c r="Q200" s="16" t="s">
        <v>350</v>
      </c>
      <c r="R200" s="33" t="s">
        <v>303</v>
      </c>
      <c r="S200" s="16" t="s">
        <v>292</v>
      </c>
      <c r="T200" s="16">
        <v>510</v>
      </c>
      <c r="U200" s="153">
        <v>43374</v>
      </c>
      <c r="V200" s="33">
        <v>10</v>
      </c>
      <c r="W200" s="33">
        <v>10</v>
      </c>
      <c r="X200" s="22">
        <v>2018</v>
      </c>
      <c r="Y200" s="33">
        <v>5</v>
      </c>
      <c r="Z200" s="33">
        <v>10</v>
      </c>
      <c r="AA200" s="22">
        <v>2018</v>
      </c>
    </row>
    <row r="201" spans="1:27" ht="21.75" customHeight="1">
      <c r="A201" s="16">
        <f t="shared" si="5"/>
        <v>200</v>
      </c>
      <c r="B201" s="22">
        <f t="shared" si="5"/>
        <v>200</v>
      </c>
      <c r="C201" s="31" t="s">
        <v>4674</v>
      </c>
      <c r="D201" s="16">
        <v>15</v>
      </c>
      <c r="E201" s="16">
        <v>4</v>
      </c>
      <c r="F201" s="16">
        <v>1986</v>
      </c>
      <c r="G201" s="16">
        <f ca="1">$G$2-F201</f>
        <v>32</v>
      </c>
      <c r="H201" s="16">
        <v>1</v>
      </c>
      <c r="I201" s="16" t="s">
        <v>2496</v>
      </c>
      <c r="J201" s="16" t="s">
        <v>2497</v>
      </c>
      <c r="K201" s="16">
        <v>6</v>
      </c>
      <c r="L201" s="16">
        <v>5</v>
      </c>
      <c r="M201" s="16">
        <v>2002</v>
      </c>
      <c r="N201" s="16" t="s">
        <v>1282</v>
      </c>
      <c r="O201" s="16" t="s">
        <v>2498</v>
      </c>
      <c r="P201" s="16" t="s">
        <v>70</v>
      </c>
      <c r="Q201" s="22" t="s">
        <v>2443</v>
      </c>
      <c r="R201" s="22" t="s">
        <v>2444</v>
      </c>
      <c r="S201" s="16" t="s">
        <v>151</v>
      </c>
      <c r="T201" s="22">
        <v>311</v>
      </c>
      <c r="U201" s="29">
        <v>43023</v>
      </c>
      <c r="V201" s="33">
        <v>31</v>
      </c>
      <c r="W201" s="33">
        <v>10</v>
      </c>
      <c r="X201" s="22">
        <v>2018</v>
      </c>
      <c r="Y201" s="33">
        <v>11</v>
      </c>
      <c r="Z201" s="33">
        <v>10</v>
      </c>
      <c r="AA201" s="22">
        <v>2018</v>
      </c>
    </row>
    <row r="202" spans="1:27" ht="21.75" customHeight="1">
      <c r="A202" s="16">
        <f t="shared" si="5"/>
        <v>201</v>
      </c>
      <c r="B202" s="22">
        <f t="shared" si="5"/>
        <v>201</v>
      </c>
      <c r="C202" s="39" t="s">
        <v>4675</v>
      </c>
      <c r="D202" s="16">
        <v>1</v>
      </c>
      <c r="E202" s="16">
        <v>1</v>
      </c>
      <c r="F202" s="16">
        <v>1972</v>
      </c>
      <c r="G202" s="16">
        <f>'[1]DS NHAN SU'!$G$2-F202</f>
        <v>46</v>
      </c>
      <c r="H202" s="22">
        <v>1</v>
      </c>
      <c r="I202" s="40" t="s">
        <v>4676</v>
      </c>
      <c r="J202" s="40" t="s">
        <v>4677</v>
      </c>
      <c r="K202" s="16">
        <v>12</v>
      </c>
      <c r="L202" s="16">
        <v>11</v>
      </c>
      <c r="M202" s="16">
        <v>2007</v>
      </c>
      <c r="N202" s="22" t="s">
        <v>474</v>
      </c>
      <c r="O202" s="22" t="s">
        <v>4678</v>
      </c>
      <c r="P202" s="22" t="str">
        <f>N202</f>
        <v xml:space="preserve">Tp.HCM </v>
      </c>
      <c r="Q202" s="22" t="s">
        <v>2102</v>
      </c>
      <c r="R202" s="22" t="s">
        <v>2031</v>
      </c>
      <c r="S202" s="47" t="s">
        <v>270</v>
      </c>
      <c r="T202" s="16">
        <v>580</v>
      </c>
      <c r="U202" s="29">
        <v>43381</v>
      </c>
      <c r="V202" s="33">
        <v>10</v>
      </c>
      <c r="W202" s="33">
        <v>10</v>
      </c>
      <c r="X202" s="22">
        <v>2018</v>
      </c>
      <c r="Y202" s="33">
        <v>11</v>
      </c>
      <c r="Z202" s="33">
        <v>10</v>
      </c>
      <c r="AA202" s="22">
        <v>2018</v>
      </c>
    </row>
    <row r="203" spans="1:27" s="146" customFormat="1" ht="25.5">
      <c r="A203" s="16">
        <f t="shared" si="5"/>
        <v>202</v>
      </c>
      <c r="B203" s="22">
        <f t="shared" si="5"/>
        <v>202</v>
      </c>
      <c r="C203" s="174" t="s">
        <v>4679</v>
      </c>
      <c r="D203" s="16">
        <v>14</v>
      </c>
      <c r="E203" s="16">
        <v>4</v>
      </c>
      <c r="F203" s="22">
        <v>1981</v>
      </c>
      <c r="G203" s="16">
        <f>'[1]DS NHAN SU'!$G$2-F203</f>
        <v>37</v>
      </c>
      <c r="H203" s="16">
        <v>1</v>
      </c>
      <c r="I203" s="35" t="s">
        <v>4680</v>
      </c>
      <c r="J203" s="22">
        <v>351381603</v>
      </c>
      <c r="K203" s="66">
        <v>2</v>
      </c>
      <c r="L203" s="66">
        <v>6</v>
      </c>
      <c r="M203" s="22">
        <v>2016</v>
      </c>
      <c r="N203" s="22" t="s">
        <v>4681</v>
      </c>
      <c r="O203" s="22" t="s">
        <v>4682</v>
      </c>
      <c r="P203" s="22" t="s">
        <v>889</v>
      </c>
      <c r="Q203" s="22" t="s">
        <v>3398</v>
      </c>
      <c r="R203" s="22" t="s">
        <v>2978</v>
      </c>
      <c r="S203" s="16" t="s">
        <v>3389</v>
      </c>
      <c r="T203" s="32">
        <v>317</v>
      </c>
      <c r="U203" s="29">
        <v>43040</v>
      </c>
      <c r="V203" s="33">
        <v>1</v>
      </c>
      <c r="W203" s="33">
        <v>10</v>
      </c>
      <c r="X203" s="22">
        <v>2018</v>
      </c>
      <c r="Y203" s="33">
        <v>22</v>
      </c>
      <c r="Z203" s="33">
        <v>10</v>
      </c>
      <c r="AA203" s="22">
        <v>2018</v>
      </c>
    </row>
    <row r="204" spans="1:27" s="146" customFormat="1" ht="25.5">
      <c r="A204" s="16">
        <f t="shared" si="5"/>
        <v>203</v>
      </c>
      <c r="B204" s="22">
        <f t="shared" si="5"/>
        <v>203</v>
      </c>
      <c r="C204" s="39" t="s">
        <v>4683</v>
      </c>
      <c r="D204" s="16">
        <v>25</v>
      </c>
      <c r="E204" s="16">
        <v>6</v>
      </c>
      <c r="F204" s="88">
        <v>1993</v>
      </c>
      <c r="G204" s="16">
        <f>'[1]DS NHAN SU'!$G$2-F204</f>
        <v>25</v>
      </c>
      <c r="H204" s="16">
        <v>1</v>
      </c>
      <c r="I204" s="35" t="s">
        <v>4684</v>
      </c>
      <c r="J204" s="35" t="s">
        <v>4685</v>
      </c>
      <c r="K204" s="66">
        <v>13</v>
      </c>
      <c r="L204" s="66">
        <v>8</v>
      </c>
      <c r="M204" s="88">
        <v>2011</v>
      </c>
      <c r="N204" s="22" t="s">
        <v>343</v>
      </c>
      <c r="O204" s="22" t="s">
        <v>3405</v>
      </c>
      <c r="P204" s="22" t="s">
        <v>343</v>
      </c>
      <c r="Q204" s="22" t="s">
        <v>3398</v>
      </c>
      <c r="R204" s="22" t="s">
        <v>2978</v>
      </c>
      <c r="S204" s="16" t="s">
        <v>3389</v>
      </c>
      <c r="T204" s="32">
        <v>423</v>
      </c>
      <c r="U204" s="45">
        <v>43313</v>
      </c>
      <c r="V204" s="33">
        <v>16</v>
      </c>
      <c r="W204" s="33">
        <v>10</v>
      </c>
      <c r="X204" s="22">
        <v>2018</v>
      </c>
      <c r="Y204" s="33">
        <v>22</v>
      </c>
      <c r="Z204" s="33">
        <v>10</v>
      </c>
      <c r="AA204" s="22">
        <v>2018</v>
      </c>
    </row>
    <row r="205" spans="1:27" s="146" customFormat="1" ht="25.5" customHeight="1">
      <c r="A205" s="16">
        <f t="shared" si="5"/>
        <v>204</v>
      </c>
      <c r="B205" s="22">
        <f t="shared" si="5"/>
        <v>204</v>
      </c>
      <c r="C205" s="39" t="s">
        <v>4131</v>
      </c>
      <c r="D205" s="16"/>
      <c r="E205" s="16"/>
      <c r="F205" s="16">
        <v>1994</v>
      </c>
      <c r="G205" s="16">
        <f>'[1]DS NHAN SU'!$G$2-F205</f>
        <v>24</v>
      </c>
      <c r="H205" s="16">
        <v>1</v>
      </c>
      <c r="I205" s="40" t="s">
        <v>4132</v>
      </c>
      <c r="J205" s="40" t="s">
        <v>4133</v>
      </c>
      <c r="K205" s="16">
        <v>2</v>
      </c>
      <c r="L205" s="16">
        <v>8</v>
      </c>
      <c r="M205" s="16">
        <v>2009</v>
      </c>
      <c r="N205" s="22" t="s">
        <v>325</v>
      </c>
      <c r="O205" s="22" t="s">
        <v>4134</v>
      </c>
      <c r="P205" s="22" t="s">
        <v>325</v>
      </c>
      <c r="Q205" s="16" t="s">
        <v>3253</v>
      </c>
      <c r="R205" s="33" t="s">
        <v>321</v>
      </c>
      <c r="S205" s="16" t="s">
        <v>3271</v>
      </c>
      <c r="T205" s="32">
        <v>16</v>
      </c>
      <c r="U205" s="29">
        <v>43100</v>
      </c>
      <c r="V205" s="33">
        <v>1</v>
      </c>
      <c r="W205" s="33">
        <v>11</v>
      </c>
      <c r="X205" s="22">
        <v>2018</v>
      </c>
      <c r="Y205" s="33">
        <v>25</v>
      </c>
      <c r="Z205" s="33">
        <v>10</v>
      </c>
      <c r="AA205" s="22">
        <v>2018</v>
      </c>
    </row>
    <row r="206" spans="1:27" s="146" customFormat="1" ht="25.5" customHeight="1">
      <c r="A206" s="16">
        <f t="shared" si="5"/>
        <v>205</v>
      </c>
      <c r="B206" s="22">
        <f t="shared" si="5"/>
        <v>205</v>
      </c>
      <c r="C206" s="31" t="s">
        <v>3716</v>
      </c>
      <c r="D206" s="16">
        <v>1</v>
      </c>
      <c r="E206" s="16">
        <v>2</v>
      </c>
      <c r="F206" s="16">
        <v>1971</v>
      </c>
      <c r="G206" s="16">
        <f>'[1]DS NHAN SU'!$G$2-F206</f>
        <v>47</v>
      </c>
      <c r="H206" s="16">
        <v>1</v>
      </c>
      <c r="I206" s="32" t="s">
        <v>3717</v>
      </c>
      <c r="J206" s="32" t="s">
        <v>3718</v>
      </c>
      <c r="K206" s="16">
        <v>5</v>
      </c>
      <c r="L206" s="16">
        <v>9</v>
      </c>
      <c r="M206" s="16">
        <v>1998</v>
      </c>
      <c r="N206" s="16" t="s">
        <v>299</v>
      </c>
      <c r="O206" s="16" t="s">
        <v>3719</v>
      </c>
      <c r="P206" s="16" t="s">
        <v>299</v>
      </c>
      <c r="Q206" s="16" t="s">
        <v>1932</v>
      </c>
      <c r="R206" s="33" t="s">
        <v>1933</v>
      </c>
      <c r="S206" s="16" t="s">
        <v>151</v>
      </c>
      <c r="T206" s="32">
        <v>67</v>
      </c>
      <c r="U206" s="29">
        <v>42736</v>
      </c>
      <c r="V206" s="33">
        <v>1</v>
      </c>
      <c r="W206" s="33">
        <v>11</v>
      </c>
      <c r="X206" s="22">
        <v>2018</v>
      </c>
      <c r="Y206" s="33">
        <v>25</v>
      </c>
      <c r="Z206" s="33">
        <v>10</v>
      </c>
      <c r="AA206" s="22">
        <v>2018</v>
      </c>
    </row>
    <row r="207" spans="1:27" s="146" customFormat="1" ht="20.100000000000001" customHeight="1">
      <c r="A207" s="16">
        <f t="shared" si="5"/>
        <v>206</v>
      </c>
      <c r="B207" s="22">
        <f t="shared" si="5"/>
        <v>206</v>
      </c>
      <c r="C207" s="39" t="s">
        <v>3632</v>
      </c>
      <c r="D207" s="16">
        <v>14</v>
      </c>
      <c r="E207" s="16">
        <v>8</v>
      </c>
      <c r="F207" s="16">
        <v>1987</v>
      </c>
      <c r="G207" s="16">
        <f>'[1]DS NHAN SU'!$G$2-F207</f>
        <v>31</v>
      </c>
      <c r="H207" s="16">
        <v>1</v>
      </c>
      <c r="I207" s="40" t="s">
        <v>3633</v>
      </c>
      <c r="J207" s="40" t="s">
        <v>3634</v>
      </c>
      <c r="K207" s="16">
        <v>8</v>
      </c>
      <c r="L207" s="16">
        <v>10</v>
      </c>
      <c r="M207" s="16">
        <v>2012</v>
      </c>
      <c r="N207" s="22" t="s">
        <v>70</v>
      </c>
      <c r="O207" s="22" t="s">
        <v>3635</v>
      </c>
      <c r="P207" s="22" t="s">
        <v>70</v>
      </c>
      <c r="Q207" s="22" t="s">
        <v>1455</v>
      </c>
      <c r="R207" s="22" t="s">
        <v>3636</v>
      </c>
      <c r="S207" s="22" t="s">
        <v>151</v>
      </c>
      <c r="T207" s="32">
        <v>30</v>
      </c>
      <c r="U207" s="29">
        <v>43160</v>
      </c>
      <c r="V207" s="33">
        <v>1</v>
      </c>
      <c r="W207" s="33">
        <v>11</v>
      </c>
      <c r="X207" s="22">
        <v>2018</v>
      </c>
      <c r="Y207" s="33">
        <v>25</v>
      </c>
      <c r="Z207" s="33">
        <v>10</v>
      </c>
      <c r="AA207" s="22">
        <v>2018</v>
      </c>
    </row>
    <row r="208" spans="1:27" ht="22.5" customHeight="1">
      <c r="A208" s="16">
        <f t="shared" si="5"/>
        <v>207</v>
      </c>
      <c r="B208" s="22">
        <f t="shared" si="5"/>
        <v>207</v>
      </c>
      <c r="C208" s="31" t="s">
        <v>4686</v>
      </c>
      <c r="D208" s="16">
        <v>10</v>
      </c>
      <c r="E208" s="16">
        <v>8</v>
      </c>
      <c r="F208" s="16">
        <v>1988</v>
      </c>
      <c r="G208" s="16">
        <f>'[1]DS NHAN SU'!$G$2-F208</f>
        <v>30</v>
      </c>
      <c r="H208" s="16">
        <v>1</v>
      </c>
      <c r="I208" s="32" t="s">
        <v>4687</v>
      </c>
      <c r="J208" s="32" t="s">
        <v>4688</v>
      </c>
      <c r="K208" s="16">
        <v>6</v>
      </c>
      <c r="L208" s="16">
        <v>9</v>
      </c>
      <c r="M208" s="16">
        <v>2013</v>
      </c>
      <c r="N208" s="16" t="s">
        <v>530</v>
      </c>
      <c r="O208" s="16" t="s">
        <v>4689</v>
      </c>
      <c r="P208" s="16" t="s">
        <v>530</v>
      </c>
      <c r="Q208" s="16" t="s">
        <v>1134</v>
      </c>
      <c r="R208" s="33" t="s">
        <v>261</v>
      </c>
      <c r="S208" s="16" t="s">
        <v>151</v>
      </c>
      <c r="T208" s="22">
        <v>513</v>
      </c>
      <c r="U208" s="29">
        <v>43346</v>
      </c>
      <c r="V208" s="33">
        <v>30</v>
      </c>
      <c r="W208" s="33">
        <v>9</v>
      </c>
      <c r="X208" s="22">
        <v>2018</v>
      </c>
      <c r="Y208" s="33">
        <v>25</v>
      </c>
      <c r="Z208" s="33">
        <v>10</v>
      </c>
      <c r="AA208" s="22">
        <v>2018</v>
      </c>
    </row>
    <row r="209" spans="1:27" ht="25.5">
      <c r="A209" s="16">
        <f t="shared" si="5"/>
        <v>208</v>
      </c>
      <c r="B209" s="22">
        <f t="shared" si="5"/>
        <v>208</v>
      </c>
      <c r="C209" s="39" t="s">
        <v>4690</v>
      </c>
      <c r="D209" s="16">
        <v>9</v>
      </c>
      <c r="E209" s="16">
        <v>6</v>
      </c>
      <c r="F209" s="16">
        <v>1995</v>
      </c>
      <c r="G209" s="16">
        <f>'[1]DS NHAN SU'!$G$2-F209</f>
        <v>23</v>
      </c>
      <c r="H209" s="22">
        <v>1</v>
      </c>
      <c r="I209" s="40" t="s">
        <v>4691</v>
      </c>
      <c r="J209" s="40" t="s">
        <v>4692</v>
      </c>
      <c r="K209" s="16">
        <v>24</v>
      </c>
      <c r="L209" s="16">
        <v>7</v>
      </c>
      <c r="M209" s="16">
        <v>2018</v>
      </c>
      <c r="N209" s="22" t="s">
        <v>474</v>
      </c>
      <c r="O209" s="22" t="s">
        <v>4693</v>
      </c>
      <c r="P209" s="22" t="s">
        <v>70</v>
      </c>
      <c r="Q209" s="22" t="s">
        <v>3385</v>
      </c>
      <c r="R209" s="22" t="s">
        <v>1213</v>
      </c>
      <c r="S209" s="22" t="s">
        <v>3396</v>
      </c>
      <c r="T209" s="35">
        <v>297</v>
      </c>
      <c r="U209" s="29">
        <v>43356</v>
      </c>
      <c r="V209" s="33">
        <v>17</v>
      </c>
      <c r="W209" s="33">
        <v>10</v>
      </c>
      <c r="X209" s="22">
        <v>2018</v>
      </c>
      <c r="Y209" s="33">
        <v>25</v>
      </c>
      <c r="Z209" s="33">
        <v>10</v>
      </c>
      <c r="AA209" s="22">
        <v>2018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cc</vt:lpstr>
      <vt:lpstr>vl</vt:lpstr>
      <vt:lpstr>thoi viec cc</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2018-10-27T02:40:15Z</dcterms:created>
  <dcterms:modified xsi:type="dcterms:W3CDTF">2018-11-06T07:33:27Z</dcterms:modified>
</cp:coreProperties>
</file>